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00" windowHeight="8835" activeTab="0"/>
  </bookViews>
  <sheets>
    <sheet name="Plan NFZ na 2003 r. (31.12.03)" sheetId="1" r:id="rId1"/>
  </sheets>
  <definedNames/>
  <calcPr fullCalcOnLoad="1"/>
</workbook>
</file>

<file path=xl/sharedStrings.xml><?xml version="1.0" encoding="utf-8"?>
<sst xmlns="http://schemas.openxmlformats.org/spreadsheetml/2006/main" count="222" uniqueCount="213">
  <si>
    <t>PLAN FINANSOWY NARODOWEGO FUNDUSZU ZDROWIA NA 2003 r.</t>
  </si>
  <si>
    <t>1.</t>
  </si>
  <si>
    <t>Składka należna brutto w roku planowania równa przypisowi składki (1.1+1.3), w tym:</t>
  </si>
  <si>
    <t>1.1</t>
  </si>
  <si>
    <r>
      <t xml:space="preserve">od </t>
    </r>
    <r>
      <rPr>
        <b/>
        <sz val="12"/>
        <rFont val="Arial Narrow"/>
        <family val="2"/>
      </rPr>
      <t>ZUS,</t>
    </r>
    <r>
      <rPr>
        <sz val="12"/>
        <rFont val="Arial Narrow"/>
        <family val="2"/>
      </rPr>
      <t xml:space="preserve"> w tym:</t>
    </r>
  </si>
  <si>
    <t>1.2</t>
  </si>
  <si>
    <t xml:space="preserve">              - od ubezpieczających się dobrowolnie</t>
  </si>
  <si>
    <t>1.3</t>
  </si>
  <si>
    <r>
      <t xml:space="preserve">od </t>
    </r>
    <r>
      <rPr>
        <b/>
        <sz val="12"/>
        <rFont val="Arial Narrow"/>
        <family val="2"/>
      </rPr>
      <t>KRUS</t>
    </r>
  </si>
  <si>
    <t>2.</t>
  </si>
  <si>
    <r>
      <t xml:space="preserve">Planowany odpis aktualizujący składkę należną (2.1+2.3), </t>
    </r>
    <r>
      <rPr>
        <b/>
        <sz val="12"/>
        <rFont val="Arial Narrow"/>
        <family val="2"/>
      </rPr>
      <t>w tym:</t>
    </r>
  </si>
  <si>
    <t>2.1</t>
  </si>
  <si>
    <r>
      <t xml:space="preserve">w stosunku do </t>
    </r>
    <r>
      <rPr>
        <b/>
        <sz val="12"/>
        <rFont val="Arial Narrow"/>
        <family val="2"/>
      </rPr>
      <t>ZUS,</t>
    </r>
    <r>
      <rPr>
        <sz val="12"/>
        <rFont val="Arial Narrow"/>
        <family val="2"/>
      </rPr>
      <t xml:space="preserve"> w tym :</t>
    </r>
  </si>
  <si>
    <t>2.2</t>
  </si>
  <si>
    <t>2.3</t>
  </si>
  <si>
    <r>
      <t xml:space="preserve">w stosunku do </t>
    </r>
    <r>
      <rPr>
        <b/>
        <sz val="12"/>
        <rFont val="Arial Narrow"/>
        <family val="2"/>
      </rPr>
      <t>KRUS</t>
    </r>
  </si>
  <si>
    <t>3.</t>
  </si>
  <si>
    <r>
      <t>Przychody</t>
    </r>
    <r>
      <rPr>
        <b/>
        <sz val="12"/>
        <rFont val="Arial Narrow"/>
        <family val="2"/>
      </rPr>
      <t xml:space="preserve"> ze składek z lat ubiegłych</t>
    </r>
    <r>
      <rPr>
        <b/>
        <sz val="12"/>
        <rFont val="Arial Narrow"/>
        <family val="2"/>
      </rPr>
      <t xml:space="preserve"> (3.1+3.3), </t>
    </r>
    <r>
      <rPr>
        <b/>
        <sz val="12"/>
        <rFont val="Arial Narrow"/>
        <family val="2"/>
      </rPr>
      <t>w tym:</t>
    </r>
  </si>
  <si>
    <t>3.1</t>
  </si>
  <si>
    <r>
      <t xml:space="preserve">od </t>
    </r>
    <r>
      <rPr>
        <b/>
        <sz val="12"/>
        <rFont val="Arial Narrow"/>
        <family val="2"/>
      </rPr>
      <t>ZUS,</t>
    </r>
    <r>
      <rPr>
        <sz val="12"/>
        <rFont val="Arial Narrow"/>
        <family val="2"/>
      </rPr>
      <t xml:space="preserve"> w tym :</t>
    </r>
  </si>
  <si>
    <t>3.2</t>
  </si>
  <si>
    <t>3.3</t>
  </si>
  <si>
    <r>
      <t>od</t>
    </r>
    <r>
      <rPr>
        <b/>
        <sz val="12"/>
        <rFont val="Arial Narrow"/>
        <family val="2"/>
      </rPr>
      <t xml:space="preserve"> KRUS</t>
    </r>
  </si>
  <si>
    <t>4.</t>
  </si>
  <si>
    <r>
      <t>Składki</t>
    </r>
    <r>
      <rPr>
        <b/>
        <sz val="12"/>
        <rFont val="Arial Narrow"/>
        <family val="2"/>
      </rPr>
      <t xml:space="preserve"> z lat ubiegłych odpisane jako nieściągalne</t>
    </r>
    <r>
      <rPr>
        <b/>
        <sz val="12"/>
        <rFont val="Arial Narrow"/>
        <family val="2"/>
      </rPr>
      <t xml:space="preserve"> (4.1+4.3), </t>
    </r>
    <r>
      <rPr>
        <b/>
        <sz val="12"/>
        <rFont val="Arial Narrow"/>
        <family val="2"/>
      </rPr>
      <t>w tym:</t>
    </r>
  </si>
  <si>
    <t>4.1</t>
  </si>
  <si>
    <t>4.2</t>
  </si>
  <si>
    <t>4.3</t>
  </si>
  <si>
    <r>
      <t xml:space="preserve">od </t>
    </r>
    <r>
      <rPr>
        <b/>
        <sz val="12"/>
        <rFont val="Arial Narrow"/>
        <family val="2"/>
      </rPr>
      <t>KRUS</t>
    </r>
  </si>
  <si>
    <t>5.</t>
  </si>
  <si>
    <t>Koszt poboru i ewidencjonowania składek (5.1+5.2+5.3+5.4)</t>
  </si>
  <si>
    <t>5.1</t>
  </si>
  <si>
    <r>
      <t xml:space="preserve">Koszty płatników składek przekazywanych
</t>
    </r>
    <r>
      <rPr>
        <b/>
        <sz val="12"/>
        <rFont val="Arial Narrow"/>
        <family val="2"/>
      </rPr>
      <t xml:space="preserve">za pośrednictwem ZUS </t>
    </r>
  </si>
  <si>
    <t>5.2</t>
  </si>
  <si>
    <r>
      <t xml:space="preserve">Koszty poboru i ewidencjonowania składek </t>
    </r>
    <r>
      <rPr>
        <b/>
        <sz val="12"/>
        <rFont val="Arial Narrow"/>
        <family val="2"/>
      </rPr>
      <t>przez ZUS (art. 30)</t>
    </r>
  </si>
  <si>
    <t>5.3</t>
  </si>
  <si>
    <r>
      <t xml:space="preserve">Koszty płatników składek przekazywanych
</t>
    </r>
    <r>
      <rPr>
        <b/>
        <sz val="12"/>
        <rFont val="Arial Narrow"/>
        <family val="2"/>
      </rPr>
      <t xml:space="preserve">za pośrednictwem KRUS </t>
    </r>
  </si>
  <si>
    <t>5.4</t>
  </si>
  <si>
    <r>
      <t>Koszty poboru i ewidencjonowania składek</t>
    </r>
    <r>
      <rPr>
        <b/>
        <sz val="12"/>
        <rFont val="Arial Narrow"/>
        <family val="2"/>
      </rPr>
      <t xml:space="preserve"> przez KRUS </t>
    </r>
    <r>
      <rPr>
        <sz val="12"/>
        <rFont val="Arial Narrow"/>
        <family val="2"/>
      </rPr>
      <t>(art. 30)</t>
    </r>
  </si>
  <si>
    <t>A.</t>
  </si>
  <si>
    <r>
      <t xml:space="preserve">Przychody netto z działalności 
[  1 - 2 + 3 - 4 - 5 + ( A1 +...+ A3 ) </t>
    </r>
    <r>
      <rPr>
        <b/>
        <sz val="12"/>
        <rFont val="Arial Narrow"/>
        <family val="2"/>
      </rPr>
      <t>]</t>
    </r>
  </si>
  <si>
    <t>A1</t>
  </si>
  <si>
    <t>A2</t>
  </si>
  <si>
    <t>Przychody z tytułu wyrównania finansowego (otrzymane)</t>
  </si>
  <si>
    <t>Otrzymane środki na profilaktyczne programy zdrowotne i programy polityki zdrowotnej</t>
  </si>
  <si>
    <t>A3</t>
  </si>
  <si>
    <t xml:space="preserve">Inne przychody </t>
  </si>
  <si>
    <t>B.</t>
  </si>
  <si>
    <t>Koszty realizacji zadań (B1+B2+B3)</t>
  </si>
  <si>
    <t>B1</t>
  </si>
  <si>
    <t>Kwota wyrównania finansowego ( przekazana )</t>
  </si>
  <si>
    <t>Obowiazkowy odpis na rezerwę ogólną</t>
  </si>
  <si>
    <t>B2</t>
  </si>
  <si>
    <t>B2.1</t>
  </si>
  <si>
    <t>podstawowa opieka zdrowotna</t>
  </si>
  <si>
    <t>B2.2</t>
  </si>
  <si>
    <t>ambulatoryjna opieka specjalistyczna</t>
  </si>
  <si>
    <t>B2.3</t>
  </si>
  <si>
    <t>lecznictwo szpitalne</t>
  </si>
  <si>
    <t>B2.4</t>
  </si>
  <si>
    <t>opieka psychiatryczna i leczenie uzależnień</t>
  </si>
  <si>
    <t>B2.5</t>
  </si>
  <si>
    <t>rehabilitacja lecznicza</t>
  </si>
  <si>
    <t>B2.6</t>
  </si>
  <si>
    <t xml:space="preserve">opieka długoterminowa </t>
  </si>
  <si>
    <t>B2.7</t>
  </si>
  <si>
    <t>leczenie stomatologiczne</t>
  </si>
  <si>
    <t>B2.8</t>
  </si>
  <si>
    <t>lecznictwo uzdrowiskowe</t>
  </si>
  <si>
    <t>B2.9</t>
  </si>
  <si>
    <t>pomoc doraźna i transport sanitarny</t>
  </si>
  <si>
    <t>B2.10</t>
  </si>
  <si>
    <t>koszty profilaktycznych programów zdrowotnych i programów polityki zdrowotnej, finansowanych ze środków Funduszu</t>
  </si>
  <si>
    <t>B2.11</t>
  </si>
  <si>
    <t>świadczenia zdrowotne kontraktowane odrębnie</t>
  </si>
  <si>
    <t>B2.12</t>
  </si>
  <si>
    <t>zaopatrzenie w sprzęt ortopedyczny, środki pomocnicze i lecznicze środki techniczne</t>
  </si>
  <si>
    <t>B2.13</t>
  </si>
  <si>
    <t>refundacja cen leków</t>
  </si>
  <si>
    <t>B2.14</t>
  </si>
  <si>
    <t xml:space="preserve">koszty nie wymienionych wyżej świadczeń zdrowotnych </t>
  </si>
  <si>
    <t>B2.15</t>
  </si>
  <si>
    <t>inne koszty związane ze świadczeniami zdrowotnymi (np. koszty wydanych recept, części wymiennych książeczek usług medycznych)</t>
  </si>
  <si>
    <t>B2.16</t>
  </si>
  <si>
    <t>Rezerwa na pokrycie kosztów świadczeń zdrowotnych</t>
  </si>
  <si>
    <t>B3</t>
  </si>
  <si>
    <t>Koszty profilaktycznych programów zdrowotnych i programów polityki zdrowotnej realizowanych na zlecenie</t>
  </si>
  <si>
    <t>C.</t>
  </si>
  <si>
    <t>WYNIK NA DZIAŁALNOŚCI ( A - B )</t>
  </si>
  <si>
    <t>D.</t>
  </si>
  <si>
    <t>Koszty administracyjne ( D0+...+D9 ), w tym</t>
  </si>
  <si>
    <t>D0</t>
  </si>
  <si>
    <t xml:space="preserve">Koszty administracyjne Centrali, z tego </t>
  </si>
  <si>
    <t>D0.1</t>
  </si>
  <si>
    <t>koszty rzeczowe</t>
  </si>
  <si>
    <t>D0.2</t>
  </si>
  <si>
    <t xml:space="preserve">usługi obce </t>
  </si>
  <si>
    <t>D0.3</t>
  </si>
  <si>
    <t>podatki i opłaty</t>
  </si>
  <si>
    <t>D0.4</t>
  </si>
  <si>
    <t>wynagrodzenia</t>
  </si>
  <si>
    <t>D0.5</t>
  </si>
  <si>
    <t>pochodne od wynagrodzeń</t>
  </si>
  <si>
    <t>D0.6</t>
  </si>
  <si>
    <t>koszty Rady Funduszu</t>
  </si>
  <si>
    <t>D0.7</t>
  </si>
  <si>
    <t>amortyzacja</t>
  </si>
  <si>
    <t>D0.8</t>
  </si>
  <si>
    <t>pozostałe</t>
  </si>
  <si>
    <t>D1</t>
  </si>
  <si>
    <t>zużycie materiałów i energii, w tym:</t>
  </si>
  <si>
    <t>D1.1</t>
  </si>
  <si>
    <t>koszty rzeczowe związane z utrzymaniem i rozwojem systemu informatycznego (bez kosztów amortyzacji)</t>
  </si>
  <si>
    <t>D2</t>
  </si>
  <si>
    <t>usługi obce, bez kosztów wykazanych w poz. F6, w tym:</t>
  </si>
  <si>
    <t>D2.1</t>
  </si>
  <si>
    <t>koszty usług obcych związanych z utrzymaniem i rozwojem systemu informatycznego</t>
  </si>
  <si>
    <t>D3</t>
  </si>
  <si>
    <t>D4</t>
  </si>
  <si>
    <t>D5</t>
  </si>
  <si>
    <t>świadczenia na rzecz pracowników z pochodnymi od wynagrodzeń</t>
  </si>
  <si>
    <t>D6</t>
  </si>
  <si>
    <t>koszty funkcjonowania Rady Kasy</t>
  </si>
  <si>
    <t>D7</t>
  </si>
  <si>
    <t>amortyzacja środków trwałych oraz wartości niematerialnych i prawnych zakupionych ze środków własnych Funduszu</t>
  </si>
  <si>
    <t>D8</t>
  </si>
  <si>
    <t>amortyzacja środków trwałych oraz wartości niematerialnych i prawnych otrzymanych nieodpłatnie</t>
  </si>
  <si>
    <t>D9</t>
  </si>
  <si>
    <t>pozostałe koszty administracyjne</t>
  </si>
  <si>
    <t>E.</t>
  </si>
  <si>
    <t>Pozostałe przychody ( E1+...+E7 )</t>
  </si>
  <si>
    <t>E1</t>
  </si>
  <si>
    <t>dotacje</t>
  </si>
  <si>
    <t>E2</t>
  </si>
  <si>
    <t>sprzedaż rzeczowych składników majątku trwałego</t>
  </si>
  <si>
    <t>E3</t>
  </si>
  <si>
    <t>nadwyżki składników majątkowych</t>
  </si>
  <si>
    <t>E4</t>
  </si>
  <si>
    <t>darowizny i zapisy otrzymane, w tym kwota umorzenia majątku otrzymanego nieodpłatnie wynikająca z rozliczeń międzyokrespwych przypadająca na rok planowania</t>
  </si>
  <si>
    <t>E5</t>
  </si>
  <si>
    <t>rozwiązane rezerwy</t>
  </si>
  <si>
    <t>E6</t>
  </si>
  <si>
    <t>odpisane zobowiązania</t>
  </si>
  <si>
    <t>E7</t>
  </si>
  <si>
    <t>inne przychody</t>
  </si>
  <si>
    <t>F.</t>
  </si>
  <si>
    <t>Pozostałe koszty ( F1+...+F7 )</t>
  </si>
  <si>
    <t>F1</t>
  </si>
  <si>
    <t>koszt własny sprzedaży składników majątku trwałego</t>
  </si>
  <si>
    <t>F2</t>
  </si>
  <si>
    <t xml:space="preserve">niedobory w składnikach majątkowych </t>
  </si>
  <si>
    <t>F3</t>
  </si>
  <si>
    <t>odszkodowania</t>
  </si>
  <si>
    <t>F4</t>
  </si>
  <si>
    <t>utworzone rezerwy</t>
  </si>
  <si>
    <t>F5</t>
  </si>
  <si>
    <t xml:space="preserve">odpisane należności, za wyjątkiem odpisanych należności z tytułu składek </t>
  </si>
  <si>
    <t>F6</t>
  </si>
  <si>
    <t>wydanie i utrzymanie kart ubezpieczenia (w tym części stałych książeczek usług medycznych)</t>
  </si>
  <si>
    <t>F7</t>
  </si>
  <si>
    <t>inne koszty</t>
  </si>
  <si>
    <t>G.</t>
  </si>
  <si>
    <t>Przychody finansowe ( G1+...+G6 )</t>
  </si>
  <si>
    <t>G1</t>
  </si>
  <si>
    <t>ze sprzedaży papierów wartościowych</t>
  </si>
  <si>
    <t>G2</t>
  </si>
  <si>
    <t>odsetki uzyskane z lokat i papierów wartościowych</t>
  </si>
  <si>
    <t>G3</t>
  </si>
  <si>
    <t>odsetki należne od nie przekazanych terminowo sum składek na ubezpieczenie zdrowotne</t>
  </si>
  <si>
    <t>G4</t>
  </si>
  <si>
    <t>odsetki należne od zaległości w przekazywaniu kwot wyrównania finansowego</t>
  </si>
  <si>
    <t>G5</t>
  </si>
  <si>
    <t>aktualizacja wartości finansowych składników majątku trwałego</t>
  </si>
  <si>
    <t>G6</t>
  </si>
  <si>
    <t>inne przychody finansowe</t>
  </si>
  <si>
    <t>H.</t>
  </si>
  <si>
    <t>Koszty finansowe ( H1+...+H7 )</t>
  </si>
  <si>
    <t>H1</t>
  </si>
  <si>
    <t>odsetki od pożyczki udzielonej przez sejmik wojewódzki</t>
  </si>
  <si>
    <t>H2</t>
  </si>
  <si>
    <t>odsetki od pożyczki udzielonej przez budżet państwa</t>
  </si>
  <si>
    <t>H3</t>
  </si>
  <si>
    <t>odsetki od zobowiązań z tytułu podatków,ceł i ubezpieczeń społecznych</t>
  </si>
  <si>
    <t>H4</t>
  </si>
  <si>
    <t>odsetki od zobowiązań za świadczenia zdrowotne</t>
  </si>
  <si>
    <t>H5</t>
  </si>
  <si>
    <t>odsetki od zaległości w przekazywaniu kwot wyrównania finansowego</t>
  </si>
  <si>
    <t>H6</t>
  </si>
  <si>
    <t>H7</t>
  </si>
  <si>
    <t>inne koszty finansowe</t>
  </si>
  <si>
    <t>I.</t>
  </si>
  <si>
    <t>WYNIK BRUTTO NA CAŁOKSZTAŁCIE DZIAŁALNOŚCI
( C - D + E - F + G - H )</t>
  </si>
  <si>
    <t>J.</t>
  </si>
  <si>
    <t>Zyski i straty nadzwyczajne (J1-J2)</t>
  </si>
  <si>
    <t>J1</t>
  </si>
  <si>
    <t>zyski nadzwyczajne - wielkość dodatnia</t>
  </si>
  <si>
    <t>J2</t>
  </si>
  <si>
    <t>straty nadzwyczajne - wielkość ujemna</t>
  </si>
  <si>
    <t>K.</t>
  </si>
  <si>
    <t>L.</t>
  </si>
  <si>
    <t>Inne obowiązkowe obciążenia wyniku finansowego</t>
  </si>
  <si>
    <t>M.</t>
  </si>
  <si>
    <t>P</t>
  </si>
  <si>
    <t xml:space="preserve"> PRZYCHODY - ogółem</t>
  </si>
  <si>
    <t>R</t>
  </si>
  <si>
    <t xml:space="preserve"> KOSZTY - ogółem</t>
  </si>
  <si>
    <t>WYNIK FINANSOWY OGÓŁEM BRUTTO ( I + J )</t>
  </si>
  <si>
    <t>WYNIK FINANSOWY OGÓŁEM NETTO ( K -L )</t>
  </si>
  <si>
    <t>Koszty świadczeń zdrowotnych dla ubezpieczonych ( B2.1+...+B2.16 ),  w tym:</t>
  </si>
  <si>
    <t>Nadwyżka przychodów nad kosztami z lat ubiegłych</t>
  </si>
  <si>
    <t>WYSZCZEGÓLNIENIE</t>
  </si>
  <si>
    <t>w tys. złotych</t>
  </si>
  <si>
    <t>Załącznik do Zarządzenia Ministra Zdrowia z dnia 31 grudnia 2003 r. (poz ......)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</si>
</sst>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2"/>
      <name val="Arial CE"/>
      <family val="0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49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18" applyFont="1" applyFill="1" applyBorder="1" applyAlignment="1" applyProtection="1">
      <alignment horizontal="center" vertical="center" wrapText="1"/>
      <protection/>
    </xf>
    <xf numFmtId="0" fontId="4" fillId="0" borderId="1" xfId="18" applyFont="1" applyFill="1" applyBorder="1" applyAlignment="1" applyProtection="1">
      <alignment horizontal="left" vertical="center" wrapText="1" indent="1"/>
      <protection/>
    </xf>
    <xf numFmtId="3" fontId="3" fillId="0" borderId="1" xfId="0" applyNumberFormat="1" applyFont="1" applyBorder="1" applyAlignment="1">
      <alignment horizontal="right" vertical="center"/>
    </xf>
    <xf numFmtId="0" fontId="5" fillId="0" borderId="1" xfId="18" applyFont="1" applyFill="1" applyBorder="1" applyAlignment="1" applyProtection="1">
      <alignment horizontal="center" vertical="center" wrapText="1"/>
      <protection/>
    </xf>
    <xf numFmtId="0" fontId="6" fillId="0" borderId="1" xfId="18" applyFont="1" applyFill="1" applyBorder="1" applyAlignment="1" applyProtection="1">
      <alignment horizontal="left" vertical="center" wrapText="1" indent="1"/>
      <protection/>
    </xf>
    <xf numFmtId="3" fontId="1" fillId="0" borderId="1" xfId="0" applyNumberFormat="1" applyFont="1" applyBorder="1" applyAlignment="1">
      <alignment horizontal="right" vertical="center"/>
    </xf>
    <xf numFmtId="0" fontId="4" fillId="0" borderId="1" xfId="18" applyFont="1" applyFill="1" applyBorder="1" applyAlignment="1" applyProtection="1">
      <alignment horizontal="center" vertical="center" wrapText="1"/>
      <protection/>
    </xf>
    <xf numFmtId="3" fontId="1" fillId="0" borderId="1" xfId="0" applyNumberFormat="1" applyFont="1" applyBorder="1" applyAlignment="1">
      <alignment/>
    </xf>
    <xf numFmtId="0" fontId="5" fillId="0" borderId="1" xfId="18" applyFont="1" applyFill="1" applyBorder="1" applyAlignment="1" applyProtection="1">
      <alignment horizontal="center" vertical="center" wrapText="1"/>
      <protection/>
    </xf>
    <xf numFmtId="0" fontId="6" fillId="0" borderId="1" xfId="18" applyFont="1" applyFill="1" applyBorder="1" applyAlignment="1" applyProtection="1">
      <alignment horizontal="left" vertical="center" wrapText="1" indent="1"/>
      <protection/>
    </xf>
    <xf numFmtId="0" fontId="6" fillId="0" borderId="1" xfId="17" applyFont="1" applyFill="1" applyBorder="1" applyAlignment="1" applyProtection="1">
      <alignment horizontal="left" vertical="center" wrapText="1" indent="1"/>
      <protection/>
    </xf>
    <xf numFmtId="0" fontId="4" fillId="0" borderId="1" xfId="18" applyFont="1" applyFill="1" applyBorder="1" applyAlignment="1" applyProtection="1">
      <alignment horizontal="left" vertical="center" wrapText="1" indent="1"/>
      <protection/>
    </xf>
    <xf numFmtId="0" fontId="7" fillId="0" borderId="1" xfId="18" applyFont="1" applyFill="1" applyBorder="1" applyAlignment="1" applyProtection="1">
      <alignment horizontal="center" vertical="center" wrapText="1"/>
      <protection/>
    </xf>
    <xf numFmtId="0" fontId="6" fillId="0" borderId="1" xfId="18" applyFont="1" applyFill="1" applyBorder="1" applyAlignment="1" applyProtection="1">
      <alignment horizontal="left" vertical="center" wrapText="1" indent="2"/>
      <protection/>
    </xf>
    <xf numFmtId="0" fontId="6" fillId="0" borderId="1" xfId="18" applyFont="1" applyFill="1" applyBorder="1" applyAlignment="1" applyProtection="1">
      <alignment horizontal="center" vertical="center" wrapText="1"/>
      <protection/>
    </xf>
    <xf numFmtId="0" fontId="7" fillId="0" borderId="1" xfId="18" applyFont="1" applyFill="1" applyBorder="1" applyAlignment="1" applyProtection="1">
      <alignment horizontal="center" vertical="center" wrapText="1"/>
      <protection/>
    </xf>
    <xf numFmtId="0" fontId="6" fillId="0" borderId="1" xfId="18" applyFont="1" applyFill="1" applyBorder="1" applyAlignment="1" applyProtection="1">
      <alignment horizontal="left" vertical="center" wrapText="1" indent="2"/>
      <protection/>
    </xf>
    <xf numFmtId="0" fontId="8" fillId="0" borderId="1" xfId="18" applyFont="1" applyFill="1" applyBorder="1" applyAlignment="1" applyProtection="1">
      <alignment horizontal="left" vertical="center" wrapText="1" indent="2"/>
      <protection/>
    </xf>
    <xf numFmtId="0" fontId="4" fillId="0" borderId="1" xfId="17" applyFont="1" applyFill="1" applyBorder="1" applyAlignment="1" applyProtection="1">
      <alignment horizontal="left" vertical="center" wrapText="1" indent="1"/>
      <protection/>
    </xf>
    <xf numFmtId="0" fontId="6" fillId="0" borderId="1" xfId="17" applyFont="1" applyFill="1" applyBorder="1" applyAlignment="1" applyProtection="1">
      <alignment horizontal="left" vertical="center" wrapText="1" indent="2"/>
      <protection/>
    </xf>
    <xf numFmtId="0" fontId="9" fillId="0" borderId="1" xfId="18" applyFont="1" applyFill="1" applyBorder="1" applyAlignment="1" applyProtection="1">
      <alignment horizontal="left" vertical="center" wrapText="1" indent="2"/>
      <protection/>
    </xf>
    <xf numFmtId="0" fontId="4" fillId="0" borderId="1" xfId="18" applyFont="1" applyFill="1" applyBorder="1" applyAlignment="1" applyProtection="1">
      <alignment vertical="center" wrapText="1"/>
      <protection/>
    </xf>
    <xf numFmtId="0" fontId="4" fillId="0" borderId="1" xfId="17" applyFont="1" applyFill="1" applyBorder="1" applyAlignment="1" applyProtection="1">
      <alignment vertical="center" wrapText="1"/>
      <protection/>
    </xf>
    <xf numFmtId="3" fontId="1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ny_WfMgkr1" xfId="17"/>
    <cellStyle name="Normalny_Wzór z 09.10.200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A2" sqref="A2:IV2"/>
    </sheetView>
  </sheetViews>
  <sheetFormatPr defaultColWidth="8.796875" defaultRowHeight="15"/>
  <cols>
    <col min="1" max="1" width="5.796875" style="0" customWidth="1"/>
    <col min="2" max="2" width="51.09765625" style="0" customWidth="1"/>
    <col min="3" max="3" width="17.296875" style="0" customWidth="1"/>
  </cols>
  <sheetData>
    <row r="1" spans="1:3" s="2" customFormat="1" ht="51">
      <c r="A1" s="1"/>
      <c r="B1" s="1"/>
      <c r="C1" s="29" t="s">
        <v>212</v>
      </c>
    </row>
    <row r="2" spans="1:3" s="2" customFormat="1" ht="40.5" customHeight="1">
      <c r="A2" s="32" t="s">
        <v>0</v>
      </c>
      <c r="B2" s="33"/>
      <c r="C2" s="33"/>
    </row>
    <row r="3" spans="1:3" ht="15">
      <c r="A3" s="3"/>
      <c r="B3" s="4" t="s">
        <v>210</v>
      </c>
      <c r="C3" s="5" t="s">
        <v>211</v>
      </c>
    </row>
    <row r="4" spans="1:3" ht="31.5">
      <c r="A4" s="6" t="s">
        <v>1</v>
      </c>
      <c r="B4" s="7" t="s">
        <v>2</v>
      </c>
      <c r="C4" s="8">
        <v>21955486</v>
      </c>
    </row>
    <row r="5" spans="1:3" ht="15.75">
      <c r="A5" s="9" t="s">
        <v>3</v>
      </c>
      <c r="B5" s="10" t="s">
        <v>4</v>
      </c>
      <c r="C5" s="11">
        <v>20033434</v>
      </c>
    </row>
    <row r="6" spans="1:3" ht="15.75">
      <c r="A6" s="9" t="s">
        <v>5</v>
      </c>
      <c r="B6" s="10" t="s">
        <v>6</v>
      </c>
      <c r="C6" s="11">
        <v>494.7771</v>
      </c>
    </row>
    <row r="7" spans="1:3" ht="15.75">
      <c r="A7" s="9" t="s">
        <v>7</v>
      </c>
      <c r="B7" s="10" t="s">
        <v>8</v>
      </c>
      <c r="C7" s="11">
        <v>1922051</v>
      </c>
    </row>
    <row r="8" spans="1:3" ht="15.75">
      <c r="A8" s="12" t="s">
        <v>9</v>
      </c>
      <c r="B8" s="7" t="s">
        <v>10</v>
      </c>
      <c r="C8" s="8">
        <f>C9+C11</f>
        <v>301003</v>
      </c>
    </row>
    <row r="9" spans="1:3" ht="15.75">
      <c r="A9" s="9" t="s">
        <v>11</v>
      </c>
      <c r="B9" s="10" t="s">
        <v>12</v>
      </c>
      <c r="C9" s="13">
        <f>601003-300000</f>
        <v>301003</v>
      </c>
    </row>
    <row r="10" spans="1:3" ht="15.75">
      <c r="A10" s="9" t="s">
        <v>13</v>
      </c>
      <c r="B10" s="10" t="s">
        <v>6</v>
      </c>
      <c r="C10" s="11">
        <v>0</v>
      </c>
    </row>
    <row r="11" spans="1:3" ht="15.75">
      <c r="A11" s="9" t="s">
        <v>14</v>
      </c>
      <c r="B11" s="10" t="s">
        <v>15</v>
      </c>
      <c r="C11" s="11">
        <v>0</v>
      </c>
    </row>
    <row r="12" spans="1:3" ht="15.75">
      <c r="A12" s="12" t="s">
        <v>16</v>
      </c>
      <c r="B12" s="7" t="s">
        <v>17</v>
      </c>
      <c r="C12" s="8">
        <f>C13+C14+C15</f>
        <v>60423.91092</v>
      </c>
    </row>
    <row r="13" spans="1:3" ht="15.75">
      <c r="A13" s="9" t="s">
        <v>18</v>
      </c>
      <c r="B13" s="10" t="s">
        <v>19</v>
      </c>
      <c r="C13" s="11">
        <v>60423.91092</v>
      </c>
    </row>
    <row r="14" spans="1:3" ht="15.75">
      <c r="A14" s="9" t="s">
        <v>20</v>
      </c>
      <c r="B14" s="10" t="s">
        <v>6</v>
      </c>
      <c r="C14" s="11">
        <v>0</v>
      </c>
    </row>
    <row r="15" spans="1:3" ht="15.75">
      <c r="A15" s="9" t="s">
        <v>21</v>
      </c>
      <c r="B15" s="10" t="s">
        <v>22</v>
      </c>
      <c r="C15" s="11">
        <v>0</v>
      </c>
    </row>
    <row r="16" spans="1:3" ht="15.75">
      <c r="A16" s="12" t="s">
        <v>23</v>
      </c>
      <c r="B16" s="7" t="s">
        <v>24</v>
      </c>
      <c r="C16" s="8">
        <f>C17+C18+C19</f>
        <v>0</v>
      </c>
    </row>
    <row r="17" spans="1:3" ht="15.75">
      <c r="A17" s="9" t="s">
        <v>25</v>
      </c>
      <c r="B17" s="10" t="s">
        <v>19</v>
      </c>
      <c r="C17" s="11">
        <v>0</v>
      </c>
    </row>
    <row r="18" spans="1:3" ht="15.75">
      <c r="A18" s="9" t="s">
        <v>26</v>
      </c>
      <c r="B18" s="10" t="s">
        <v>6</v>
      </c>
      <c r="C18" s="11">
        <v>0</v>
      </c>
    </row>
    <row r="19" spans="1:3" ht="15.75">
      <c r="A19" s="9" t="s">
        <v>27</v>
      </c>
      <c r="B19" s="10" t="s">
        <v>28</v>
      </c>
      <c r="C19" s="11">
        <v>0</v>
      </c>
    </row>
    <row r="20" spans="1:3" ht="15.75">
      <c r="A20" s="12" t="s">
        <v>29</v>
      </c>
      <c r="B20" s="7" t="s">
        <v>30</v>
      </c>
      <c r="C20" s="8">
        <f>C22+C24</f>
        <v>41803.435625</v>
      </c>
    </row>
    <row r="21" spans="1:3" ht="31.5">
      <c r="A21" s="14" t="s">
        <v>31</v>
      </c>
      <c r="B21" s="10" t="s">
        <v>32</v>
      </c>
      <c r="C21" s="11">
        <v>0</v>
      </c>
    </row>
    <row r="22" spans="1:3" ht="15.75">
      <c r="A22" s="9" t="s">
        <v>33</v>
      </c>
      <c r="B22" s="10" t="s">
        <v>34</v>
      </c>
      <c r="C22" s="11">
        <f>(C5-C9)*0.0025*0.75</f>
        <v>36998.308124999996</v>
      </c>
    </row>
    <row r="23" spans="1:3" ht="31.5">
      <c r="A23" s="9" t="s">
        <v>35</v>
      </c>
      <c r="B23" s="10" t="s">
        <v>36</v>
      </c>
      <c r="C23" s="11">
        <v>0</v>
      </c>
    </row>
    <row r="24" spans="1:3" ht="15.75">
      <c r="A24" s="9" t="s">
        <v>37</v>
      </c>
      <c r="B24" s="10" t="s">
        <v>38</v>
      </c>
      <c r="C24" s="11">
        <f>C7*0.0025</f>
        <v>4805.1275000000005</v>
      </c>
    </row>
    <row r="25" spans="1:3" ht="31.5">
      <c r="A25" s="6" t="s">
        <v>39</v>
      </c>
      <c r="B25" s="7" t="s">
        <v>40</v>
      </c>
      <c r="C25" s="8">
        <f>C4-C8+C12-C16-C20+C26+C28+C29</f>
        <v>21850578.146135002</v>
      </c>
    </row>
    <row r="26" spans="1:3" ht="15.75" customHeight="1">
      <c r="A26" s="9" t="s">
        <v>41</v>
      </c>
      <c r="B26" s="15" t="s">
        <v>209</v>
      </c>
      <c r="C26" s="11">
        <v>128840.73284</v>
      </c>
    </row>
    <row r="27" spans="1:3" ht="15.75">
      <c r="A27" s="9" t="s">
        <v>42</v>
      </c>
      <c r="B27" s="16" t="s">
        <v>43</v>
      </c>
      <c r="C27" s="11">
        <v>1102412.32701</v>
      </c>
    </row>
    <row r="28" spans="1:3" ht="31.5">
      <c r="A28" s="9" t="s">
        <v>42</v>
      </c>
      <c r="B28" s="16" t="s">
        <v>44</v>
      </c>
      <c r="C28" s="11">
        <f>0+46000</f>
        <v>46000</v>
      </c>
    </row>
    <row r="29" spans="1:3" ht="15.75">
      <c r="A29" s="9" t="s">
        <v>45</v>
      </c>
      <c r="B29" s="10" t="s">
        <v>46</v>
      </c>
      <c r="C29" s="11">
        <v>2633.938</v>
      </c>
    </row>
    <row r="30" spans="1:3" ht="15.75">
      <c r="A30" s="6" t="s">
        <v>47</v>
      </c>
      <c r="B30" s="7" t="s">
        <v>48</v>
      </c>
      <c r="C30" s="8">
        <f>C32+C33+C50</f>
        <v>21678062</v>
      </c>
    </row>
    <row r="31" spans="1:3" ht="15.75">
      <c r="A31" s="9" t="s">
        <v>49</v>
      </c>
      <c r="B31" s="15" t="s">
        <v>50</v>
      </c>
      <c r="C31" s="11">
        <v>1102412.33983</v>
      </c>
    </row>
    <row r="32" spans="1:3" ht="15.75">
      <c r="A32" s="9" t="s">
        <v>49</v>
      </c>
      <c r="B32" s="15" t="s">
        <v>51</v>
      </c>
      <c r="C32" s="11">
        <f>(C4-C8)*0.01-(C4-C8)*0.01</f>
        <v>0</v>
      </c>
    </row>
    <row r="33" spans="1:3" ht="31.5">
      <c r="A33" s="18" t="s">
        <v>52</v>
      </c>
      <c r="B33" s="7" t="s">
        <v>208</v>
      </c>
      <c r="C33" s="8">
        <f>C34+C35+C36+C37+C38+C39+C40+C41+C42+C43+C44+C45+C46+C47+C48+C49</f>
        <v>21632062</v>
      </c>
    </row>
    <row r="34" spans="1:3" ht="15.75">
      <c r="A34" s="9" t="s">
        <v>53</v>
      </c>
      <c r="B34" s="19" t="s">
        <v>54</v>
      </c>
      <c r="C34" s="11">
        <v>2477958</v>
      </c>
    </row>
    <row r="35" spans="1:3" ht="15.75">
      <c r="A35" s="9" t="s">
        <v>55</v>
      </c>
      <c r="B35" s="19" t="s">
        <v>56</v>
      </c>
      <c r="C35" s="11">
        <v>1486553</v>
      </c>
    </row>
    <row r="36" spans="1:3" ht="15.75">
      <c r="A36" s="9" t="s">
        <v>57</v>
      </c>
      <c r="B36" s="19" t="s">
        <v>58</v>
      </c>
      <c r="C36" s="13">
        <v>9179066</v>
      </c>
    </row>
    <row r="37" spans="1:3" ht="15.75">
      <c r="A37" s="9" t="s">
        <v>59</v>
      </c>
      <c r="B37" s="19" t="s">
        <v>60</v>
      </c>
      <c r="C37" s="11">
        <v>593522</v>
      </c>
    </row>
    <row r="38" spans="1:3" ht="15.75">
      <c r="A38" s="9" t="s">
        <v>61</v>
      </c>
      <c r="B38" s="19" t="s">
        <v>62</v>
      </c>
      <c r="C38" s="11">
        <v>400712</v>
      </c>
    </row>
    <row r="39" spans="1:3" ht="15.75">
      <c r="A39" s="9" t="s">
        <v>63</v>
      </c>
      <c r="B39" s="19" t="s">
        <v>64</v>
      </c>
      <c r="C39" s="11">
        <v>337827</v>
      </c>
    </row>
    <row r="40" spans="1:3" ht="15.75">
      <c r="A40" s="9" t="s">
        <v>65</v>
      </c>
      <c r="B40" s="19" t="s">
        <v>66</v>
      </c>
      <c r="C40" s="11">
        <v>708229</v>
      </c>
    </row>
    <row r="41" spans="1:3" ht="15.75">
      <c r="A41" s="9" t="s">
        <v>67</v>
      </c>
      <c r="B41" s="19" t="s">
        <v>68</v>
      </c>
      <c r="C41" s="11">
        <v>256075</v>
      </c>
    </row>
    <row r="42" spans="1:3" ht="15.75">
      <c r="A42" s="9" t="s">
        <v>69</v>
      </c>
      <c r="B42" s="19" t="s">
        <v>70</v>
      </c>
      <c r="C42" s="11">
        <v>720098</v>
      </c>
    </row>
    <row r="43" spans="1:3" ht="31.5">
      <c r="A43" s="9" t="s">
        <v>71</v>
      </c>
      <c r="B43" s="19" t="s">
        <v>72</v>
      </c>
      <c r="C43" s="11">
        <v>53155</v>
      </c>
    </row>
    <row r="44" spans="1:3" ht="15.75">
      <c r="A44" s="9" t="s">
        <v>73</v>
      </c>
      <c r="B44" s="19" t="s">
        <v>74</v>
      </c>
      <c r="C44" s="11">
        <v>795310</v>
      </c>
    </row>
    <row r="45" spans="1:3" ht="31.5">
      <c r="A45" s="9" t="s">
        <v>75</v>
      </c>
      <c r="B45" s="19" t="s">
        <v>76</v>
      </c>
      <c r="C45" s="11">
        <v>266036</v>
      </c>
    </row>
    <row r="46" spans="1:3" ht="15.75">
      <c r="A46" s="9" t="s">
        <v>77</v>
      </c>
      <c r="B46" s="19" t="s">
        <v>78</v>
      </c>
      <c r="C46" s="11">
        <v>4336715</v>
      </c>
    </row>
    <row r="47" spans="1:3" ht="15.75">
      <c r="A47" s="9" t="s">
        <v>79</v>
      </c>
      <c r="B47" s="19" t="s">
        <v>80</v>
      </c>
      <c r="C47" s="11">
        <v>12963</v>
      </c>
    </row>
    <row r="48" spans="1:3" ht="31.5">
      <c r="A48" s="9" t="s">
        <v>81</v>
      </c>
      <c r="B48" s="19" t="s">
        <v>82</v>
      </c>
      <c r="C48" s="11">
        <v>7843</v>
      </c>
    </row>
    <row r="49" spans="1:3" ht="15.75">
      <c r="A49" s="9" t="s">
        <v>83</v>
      </c>
      <c r="B49" s="19" t="s">
        <v>84</v>
      </c>
      <c r="C49" s="11">
        <v>0</v>
      </c>
    </row>
    <row r="50" spans="1:3" ht="31.5">
      <c r="A50" s="9" t="s">
        <v>85</v>
      </c>
      <c r="B50" s="17" t="s">
        <v>86</v>
      </c>
      <c r="C50" s="8">
        <f>0+46000</f>
        <v>46000</v>
      </c>
    </row>
    <row r="51" spans="1:3" ht="15.75">
      <c r="A51" s="6" t="s">
        <v>87</v>
      </c>
      <c r="B51" s="7" t="s">
        <v>88</v>
      </c>
      <c r="C51" s="8">
        <f>C25-C30</f>
        <v>172516.14613500237</v>
      </c>
    </row>
    <row r="52" spans="1:3" ht="15.75">
      <c r="A52" s="6" t="s">
        <v>89</v>
      </c>
      <c r="B52" s="7" t="s">
        <v>90</v>
      </c>
      <c r="C52" s="8">
        <f>C53+C62+C64+C66+C67+C68+C69+C70+C71+C72</f>
        <v>229327</v>
      </c>
    </row>
    <row r="53" spans="1:3" ht="15.75">
      <c r="A53" s="6" t="s">
        <v>91</v>
      </c>
      <c r="B53" s="7" t="s">
        <v>92</v>
      </c>
      <c r="C53" s="8">
        <f>C54+C55+C56+C57+C58+C59+C60+C61</f>
        <v>18634</v>
      </c>
    </row>
    <row r="54" spans="1:3" ht="15.75">
      <c r="A54" s="20" t="s">
        <v>93</v>
      </c>
      <c r="B54" s="15" t="s">
        <v>94</v>
      </c>
      <c r="C54" s="11">
        <v>750</v>
      </c>
    </row>
    <row r="55" spans="1:3" ht="15.75">
      <c r="A55" s="20" t="s">
        <v>95</v>
      </c>
      <c r="B55" s="15" t="s">
        <v>96</v>
      </c>
      <c r="C55" s="11">
        <v>3300</v>
      </c>
    </row>
    <row r="56" spans="1:3" ht="15.75">
      <c r="A56" s="20" t="s">
        <v>97</v>
      </c>
      <c r="B56" s="15" t="s">
        <v>98</v>
      </c>
      <c r="C56" s="11">
        <v>1000</v>
      </c>
    </row>
    <row r="57" spans="1:3" ht="15.75">
      <c r="A57" s="20" t="s">
        <v>99</v>
      </c>
      <c r="B57" s="15" t="s">
        <v>100</v>
      </c>
      <c r="C57" s="11">
        <v>9650</v>
      </c>
    </row>
    <row r="58" spans="1:3" ht="15.75">
      <c r="A58" s="20" t="s">
        <v>101</v>
      </c>
      <c r="B58" s="15" t="s">
        <v>102</v>
      </c>
      <c r="C58" s="11">
        <v>1750</v>
      </c>
    </row>
    <row r="59" spans="1:3" ht="15.75">
      <c r="A59" s="20" t="s">
        <v>103</v>
      </c>
      <c r="B59" s="15" t="s">
        <v>104</v>
      </c>
      <c r="C59" s="11">
        <v>184</v>
      </c>
    </row>
    <row r="60" spans="1:3" ht="15.75">
      <c r="A60" s="20" t="s">
        <v>105</v>
      </c>
      <c r="B60" s="15" t="s">
        <v>106</v>
      </c>
      <c r="C60" s="11">
        <v>1100</v>
      </c>
    </row>
    <row r="61" spans="1:3" ht="15.75">
      <c r="A61" s="20" t="s">
        <v>107</v>
      </c>
      <c r="B61" s="15" t="s">
        <v>108</v>
      </c>
      <c r="C61" s="11">
        <v>900</v>
      </c>
    </row>
    <row r="62" spans="1:3" ht="15.75">
      <c r="A62" s="21" t="s">
        <v>109</v>
      </c>
      <c r="B62" s="22" t="s">
        <v>110</v>
      </c>
      <c r="C62" s="11">
        <v>10769</v>
      </c>
    </row>
    <row r="63" spans="1:3" ht="31.5">
      <c r="A63" s="9" t="s">
        <v>111</v>
      </c>
      <c r="B63" s="22" t="s">
        <v>112</v>
      </c>
      <c r="C63" s="11">
        <v>2234</v>
      </c>
    </row>
    <row r="64" spans="1:3" ht="15.75">
      <c r="A64" s="21" t="s">
        <v>113</v>
      </c>
      <c r="B64" s="22" t="s">
        <v>114</v>
      </c>
      <c r="C64" s="11">
        <v>33063</v>
      </c>
    </row>
    <row r="65" spans="1:3" ht="31.5">
      <c r="A65" s="9" t="s">
        <v>115</v>
      </c>
      <c r="B65" s="22" t="s">
        <v>116</v>
      </c>
      <c r="C65" s="11">
        <v>12389</v>
      </c>
    </row>
    <row r="66" spans="1:3" ht="15.75">
      <c r="A66" s="21" t="s">
        <v>117</v>
      </c>
      <c r="B66" s="22" t="s">
        <v>98</v>
      </c>
      <c r="C66" s="11">
        <v>715</v>
      </c>
    </row>
    <row r="67" spans="1:3" ht="15.75">
      <c r="A67" s="21" t="s">
        <v>118</v>
      </c>
      <c r="B67" s="22" t="s">
        <v>100</v>
      </c>
      <c r="C67" s="11">
        <v>112387</v>
      </c>
    </row>
    <row r="68" spans="1:3" ht="15.75">
      <c r="A68" s="21" t="s">
        <v>119</v>
      </c>
      <c r="B68" s="22" t="s">
        <v>120</v>
      </c>
      <c r="C68" s="11">
        <v>23832</v>
      </c>
    </row>
    <row r="69" spans="1:3" ht="15.75">
      <c r="A69" s="21" t="s">
        <v>121</v>
      </c>
      <c r="B69" s="23" t="s">
        <v>122</v>
      </c>
      <c r="C69" s="11">
        <v>80</v>
      </c>
    </row>
    <row r="70" spans="1:3" ht="31.5">
      <c r="A70" s="21" t="s">
        <v>123</v>
      </c>
      <c r="B70" s="22" t="s">
        <v>124</v>
      </c>
      <c r="C70" s="11">
        <v>15384</v>
      </c>
    </row>
    <row r="71" spans="1:3" ht="31.5">
      <c r="A71" s="21" t="s">
        <v>125</v>
      </c>
      <c r="B71" s="22" t="s">
        <v>126</v>
      </c>
      <c r="C71" s="11">
        <v>7645</v>
      </c>
    </row>
    <row r="72" spans="1:3" ht="15.75">
      <c r="A72" s="21" t="s">
        <v>127</v>
      </c>
      <c r="B72" s="22" t="s">
        <v>128</v>
      </c>
      <c r="C72" s="11">
        <v>6818</v>
      </c>
    </row>
    <row r="73" spans="1:3" ht="15.75">
      <c r="A73" s="6" t="s">
        <v>129</v>
      </c>
      <c r="B73" s="24" t="s">
        <v>130</v>
      </c>
      <c r="C73" s="8">
        <f>C74+C75+C76+C77+C78+C79+C80</f>
        <v>42833.15022</v>
      </c>
    </row>
    <row r="74" spans="1:3" ht="15.75">
      <c r="A74" s="9" t="s">
        <v>131</v>
      </c>
      <c r="B74" s="25" t="s">
        <v>132</v>
      </c>
      <c r="C74" s="11">
        <v>214.63</v>
      </c>
    </row>
    <row r="75" spans="1:3" ht="15.75">
      <c r="A75" s="9" t="s">
        <v>133</v>
      </c>
      <c r="B75" s="22" t="s">
        <v>134</v>
      </c>
      <c r="C75" s="11">
        <v>250</v>
      </c>
    </row>
    <row r="76" spans="1:3" ht="15.75">
      <c r="A76" s="9" t="s">
        <v>135</v>
      </c>
      <c r="B76" s="22" t="s">
        <v>136</v>
      </c>
      <c r="C76" s="11">
        <v>0</v>
      </c>
    </row>
    <row r="77" spans="1:3" ht="47.25">
      <c r="A77" s="9" t="s">
        <v>137</v>
      </c>
      <c r="B77" s="22" t="s">
        <v>138</v>
      </c>
      <c r="C77" s="11">
        <v>8837.91272</v>
      </c>
    </row>
    <row r="78" spans="1:3" ht="15.75">
      <c r="A78" s="9" t="s">
        <v>139</v>
      </c>
      <c r="B78" s="22" t="s">
        <v>140</v>
      </c>
      <c r="C78" s="11">
        <v>127.575</v>
      </c>
    </row>
    <row r="79" spans="1:3" ht="15.75">
      <c r="A79" s="9" t="s">
        <v>141</v>
      </c>
      <c r="B79" s="22" t="s">
        <v>142</v>
      </c>
      <c r="C79" s="11">
        <v>0</v>
      </c>
    </row>
    <row r="80" spans="1:3" ht="15.75">
      <c r="A80" s="9" t="s">
        <v>143</v>
      </c>
      <c r="B80" s="22" t="s">
        <v>144</v>
      </c>
      <c r="C80" s="11">
        <v>33403.0325</v>
      </c>
    </row>
    <row r="81" spans="1:3" ht="15.75">
      <c r="A81" s="6" t="s">
        <v>145</v>
      </c>
      <c r="B81" s="24" t="s">
        <v>146</v>
      </c>
      <c r="C81" s="8">
        <f>C82+C83+C84+C85+C86+C87+C88</f>
        <v>2033.8</v>
      </c>
    </row>
    <row r="82" spans="1:3" ht="15.75">
      <c r="A82" s="9" t="s">
        <v>147</v>
      </c>
      <c r="B82" s="22" t="s">
        <v>148</v>
      </c>
      <c r="C82" s="11">
        <v>33.8</v>
      </c>
    </row>
    <row r="83" spans="1:3" ht="15.75">
      <c r="A83" s="9" t="s">
        <v>149</v>
      </c>
      <c r="B83" s="22" t="s">
        <v>150</v>
      </c>
      <c r="C83" s="11">
        <v>0</v>
      </c>
    </row>
    <row r="84" spans="1:3" ht="15.75">
      <c r="A84" s="9" t="s">
        <v>151</v>
      </c>
      <c r="B84" s="22" t="s">
        <v>152</v>
      </c>
      <c r="C84" s="11">
        <v>0</v>
      </c>
    </row>
    <row r="85" spans="1:3" ht="15.75">
      <c r="A85" s="9" t="s">
        <v>153</v>
      </c>
      <c r="B85" s="22" t="s">
        <v>154</v>
      </c>
      <c r="C85" s="11">
        <f>100000-100000</f>
        <v>0</v>
      </c>
    </row>
    <row r="86" spans="1:3" ht="31.5">
      <c r="A86" s="9" t="s">
        <v>155</v>
      </c>
      <c r="B86" s="22" t="s">
        <v>156</v>
      </c>
      <c r="C86" s="11">
        <v>0</v>
      </c>
    </row>
    <row r="87" spans="1:3" ht="33">
      <c r="A87" s="9" t="s">
        <v>157</v>
      </c>
      <c r="B87" s="26" t="s">
        <v>158</v>
      </c>
      <c r="C87" s="11">
        <v>1000</v>
      </c>
    </row>
    <row r="88" spans="1:3" ht="15.75">
      <c r="A88" s="9" t="s">
        <v>159</v>
      </c>
      <c r="B88" s="22" t="s">
        <v>160</v>
      </c>
      <c r="C88" s="11">
        <v>1000</v>
      </c>
    </row>
    <row r="89" spans="1:3" s="31" customFormat="1" ht="15.75">
      <c r="A89" s="6" t="s">
        <v>161</v>
      </c>
      <c r="B89" s="24" t="s">
        <v>162</v>
      </c>
      <c r="C89" s="30">
        <f>C90+C91+C92+C93+C94+C95</f>
        <v>18000</v>
      </c>
    </row>
    <row r="90" spans="1:3" ht="15.75">
      <c r="A90" s="9" t="s">
        <v>163</v>
      </c>
      <c r="B90" s="22" t="s">
        <v>164</v>
      </c>
      <c r="C90" s="13">
        <v>7500</v>
      </c>
    </row>
    <row r="91" spans="1:3" ht="15.75">
      <c r="A91" s="9" t="s">
        <v>165</v>
      </c>
      <c r="B91" s="22" t="s">
        <v>166</v>
      </c>
      <c r="C91" s="13">
        <v>10500</v>
      </c>
    </row>
    <row r="92" spans="1:3" ht="31.5">
      <c r="A92" s="9" t="s">
        <v>167</v>
      </c>
      <c r="B92" s="22" t="s">
        <v>168</v>
      </c>
      <c r="C92" s="13">
        <v>0</v>
      </c>
    </row>
    <row r="93" spans="1:3" ht="31.5">
      <c r="A93" s="9" t="s">
        <v>169</v>
      </c>
      <c r="B93" s="22" t="s">
        <v>170</v>
      </c>
      <c r="C93" s="13">
        <v>0</v>
      </c>
    </row>
    <row r="94" spans="1:3" ht="15.75">
      <c r="A94" s="9" t="s">
        <v>171</v>
      </c>
      <c r="B94" s="22" t="s">
        <v>172</v>
      </c>
      <c r="C94" s="13">
        <v>0</v>
      </c>
    </row>
    <row r="95" spans="1:3" ht="15.75">
      <c r="A95" s="9" t="s">
        <v>173</v>
      </c>
      <c r="B95" s="22" t="s">
        <v>174</v>
      </c>
      <c r="C95" s="13">
        <v>0</v>
      </c>
    </row>
    <row r="96" spans="1:3" ht="15.75">
      <c r="A96" s="6" t="s">
        <v>175</v>
      </c>
      <c r="B96" s="24" t="s">
        <v>176</v>
      </c>
      <c r="C96" s="8">
        <f>C97+C98+C99+C100+C101+C102+C103</f>
        <v>1926.625</v>
      </c>
    </row>
    <row r="97" spans="1:3" ht="15.75">
      <c r="A97" s="9" t="s">
        <v>177</v>
      </c>
      <c r="B97" s="22" t="s">
        <v>178</v>
      </c>
      <c r="C97" s="11">
        <v>0</v>
      </c>
    </row>
    <row r="98" spans="1:3" ht="15.75">
      <c r="A98" s="9" t="s">
        <v>179</v>
      </c>
      <c r="B98" s="22" t="s">
        <v>180</v>
      </c>
      <c r="C98" s="11">
        <f>521.78783-521.78783</f>
        <v>0</v>
      </c>
    </row>
    <row r="99" spans="1:3" ht="31.5">
      <c r="A99" s="9" t="s">
        <v>181</v>
      </c>
      <c r="B99" s="22" t="s">
        <v>182</v>
      </c>
      <c r="C99" s="11">
        <v>0</v>
      </c>
    </row>
    <row r="100" spans="1:3" ht="15.75">
      <c r="A100" s="9" t="s">
        <v>183</v>
      </c>
      <c r="B100" s="22" t="s">
        <v>184</v>
      </c>
      <c r="C100" s="11">
        <v>0</v>
      </c>
    </row>
    <row r="101" spans="1:3" ht="15.75">
      <c r="A101" s="9" t="s">
        <v>185</v>
      </c>
      <c r="B101" s="22" t="s">
        <v>186</v>
      </c>
      <c r="C101" s="11">
        <v>0</v>
      </c>
    </row>
    <row r="102" spans="1:3" ht="15.75">
      <c r="A102" s="9" t="s">
        <v>187</v>
      </c>
      <c r="B102" s="22" t="s">
        <v>172</v>
      </c>
      <c r="C102" s="11">
        <v>0</v>
      </c>
    </row>
    <row r="103" spans="1:3" ht="15.75">
      <c r="A103" s="9" t="s">
        <v>188</v>
      </c>
      <c r="B103" s="22" t="s">
        <v>189</v>
      </c>
      <c r="C103" s="11">
        <v>1926.625</v>
      </c>
    </row>
    <row r="104" spans="1:3" ht="31.5">
      <c r="A104" s="6" t="s">
        <v>190</v>
      </c>
      <c r="B104" s="24" t="s">
        <v>191</v>
      </c>
      <c r="C104" s="8">
        <f>C51-C52+C73-C81+C89-C96</f>
        <v>61.87135500237855</v>
      </c>
    </row>
    <row r="105" spans="1:3" s="31" customFormat="1" ht="15.75">
      <c r="A105" s="6" t="s">
        <v>192</v>
      </c>
      <c r="B105" s="24" t="s">
        <v>193</v>
      </c>
      <c r="C105" s="8">
        <f>C106-C107</f>
        <v>0</v>
      </c>
    </row>
    <row r="106" spans="1:3" ht="15.75">
      <c r="A106" s="9" t="s">
        <v>194</v>
      </c>
      <c r="B106" s="22" t="s">
        <v>195</v>
      </c>
      <c r="C106" s="11">
        <v>0</v>
      </c>
    </row>
    <row r="107" spans="1:3" ht="15.75">
      <c r="A107" s="9" t="s">
        <v>196</v>
      </c>
      <c r="B107" s="22" t="s">
        <v>197</v>
      </c>
      <c r="C107" s="11">
        <v>0</v>
      </c>
    </row>
    <row r="108" spans="1:3" ht="15.75">
      <c r="A108" s="6" t="s">
        <v>198</v>
      </c>
      <c r="B108" s="24" t="s">
        <v>206</v>
      </c>
      <c r="C108" s="8">
        <f>C104+C105</f>
        <v>61.87135500237855</v>
      </c>
    </row>
    <row r="109" spans="1:3" ht="15.75">
      <c r="A109" s="6" t="s">
        <v>199</v>
      </c>
      <c r="B109" s="24" t="s">
        <v>200</v>
      </c>
      <c r="C109" s="8">
        <v>62</v>
      </c>
    </row>
    <row r="110" spans="1:3" ht="15.75">
      <c r="A110" s="6" t="s">
        <v>201</v>
      </c>
      <c r="B110" s="24" t="s">
        <v>207</v>
      </c>
      <c r="C110" s="11">
        <f>C108-C109</f>
        <v>-0.12864499762144987</v>
      </c>
    </row>
    <row r="111" spans="1:3" ht="15.75">
      <c r="A111" s="6" t="s">
        <v>202</v>
      </c>
      <c r="B111" s="27" t="s">
        <v>203</v>
      </c>
      <c r="C111" s="8">
        <f>C4+C12+C26+C28+C29+C73+C89+C106</f>
        <v>22254217.731980003</v>
      </c>
    </row>
    <row r="112" spans="1:3" ht="15.75">
      <c r="A112" s="6" t="s">
        <v>204</v>
      </c>
      <c r="B112" s="28" t="s">
        <v>205</v>
      </c>
      <c r="C112" s="8">
        <f>C8+C16+C20+C32+C33+C50+C52+C81+C96+C107+C109</f>
        <v>22254217.860625003</v>
      </c>
    </row>
  </sheetData>
  <mergeCells count="1">
    <mergeCell ref="A2:C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m.mackiewicz</dc:creator>
  <cp:keywords/>
  <dc:description/>
  <cp:lastModifiedBy>m.wozniak</cp:lastModifiedBy>
  <cp:lastPrinted>2004-01-07T15:43:33Z</cp:lastPrinted>
  <dcterms:created xsi:type="dcterms:W3CDTF">2003-11-13T12:31:58Z</dcterms:created>
  <dcterms:modified xsi:type="dcterms:W3CDTF">2004-01-08T14:03:07Z</dcterms:modified>
  <cp:category/>
  <cp:version/>
  <cp:contentType/>
  <cp:contentStatus/>
</cp:coreProperties>
</file>