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40" windowWidth="12120" windowHeight="8250" tabRatio="910" activeTab="0"/>
  </bookViews>
  <sheets>
    <sheet name="NFZ" sheetId="1" r:id="rId1"/>
    <sheet name="CENTRALA" sheetId="2" r:id="rId2"/>
    <sheet name="Razem OW" sheetId="3" r:id="rId3"/>
    <sheet name="Dolnośląski" sheetId="4" r:id="rId4"/>
    <sheet name="KujawskoPomorski" sheetId="5" r:id="rId5"/>
    <sheet name="Lubelski" sheetId="6" r:id="rId6"/>
    <sheet name="Lubuski" sheetId="7" r:id="rId7"/>
    <sheet name="Łódzki" sheetId="8" r:id="rId8"/>
    <sheet name="Małopolski" sheetId="9" r:id="rId9"/>
    <sheet name="Mazowiecki" sheetId="10" r:id="rId10"/>
    <sheet name="Opolski" sheetId="11" r:id="rId11"/>
    <sheet name="Podkarpacki" sheetId="12" r:id="rId12"/>
    <sheet name="Podlaski" sheetId="13" r:id="rId13"/>
    <sheet name="Pomorski" sheetId="14" r:id="rId14"/>
    <sheet name="Śląski" sheetId="15" r:id="rId15"/>
    <sheet name="Świętokrzyski" sheetId="16" r:id="rId16"/>
    <sheet name="WarmińskoMazurski" sheetId="17" r:id="rId17"/>
    <sheet name="Wielkopolski" sheetId="18" r:id="rId18"/>
    <sheet name="Zachodniopomorski" sheetId="19" r:id="rId19"/>
    <sheet name="zbiorczo" sheetId="20" state="hidden" r:id="rId20"/>
  </sheets>
  <externalReferences>
    <externalReference r:id="rId23"/>
    <externalReference r:id="rId24"/>
    <externalReference r:id="rId25"/>
  </externalReferences>
  <definedNames>
    <definedName name="__C">[0]!__C</definedName>
    <definedName name="_1_0_0kos">'[1]plan'!#REF!</definedName>
    <definedName name="_2_0_0ra">'[1]plan'!#REF!</definedName>
    <definedName name="_C" localSheetId="2">'Razem OW'!_C</definedName>
    <definedName name="_C" localSheetId="18">'Zachodniopomorski'!_C</definedName>
    <definedName name="_C">'Razem OW'!_C</definedName>
    <definedName name="A" localSheetId="2">'Razem OW'!A</definedName>
    <definedName name="A" localSheetId="18">'Zachodniopomorski'!A</definedName>
    <definedName name="A">'Razem OW'!A</definedName>
    <definedName name="A_2">[0]!A_2</definedName>
    <definedName name="aa" localSheetId="2">'Razem OW'!aa</definedName>
    <definedName name="aa" localSheetId="18">'Zachodniopomorski'!aa</definedName>
    <definedName name="aa">'Razem OW'!aa</definedName>
    <definedName name="aa_2">[0]!aa_2</definedName>
    <definedName name="B">[0]!B</definedName>
    <definedName name="BILANS">'[2]plan'!#REF!</definedName>
    <definedName name="BILANSSPZ">'[2]plan'!#REF!</definedName>
    <definedName name="BV" localSheetId="2">'Razem OW'!BV</definedName>
    <definedName name="BV" localSheetId="18">'Zachodniopomorski'!BV</definedName>
    <definedName name="BV">'Razem OW'!BV</definedName>
    <definedName name="cr" localSheetId="2">'Razem OW'!cr</definedName>
    <definedName name="cr" localSheetId="18">'Zachodniopomorski'!cr</definedName>
    <definedName name="cr">'Razem OW'!cr</definedName>
    <definedName name="d" localSheetId="2">'Razem OW'!d</definedName>
    <definedName name="d" localSheetId="18">'Zachodniopomorski'!d</definedName>
    <definedName name="d">'Razem OW'!d</definedName>
    <definedName name="depozyty">#REF!</definedName>
    <definedName name="g">[0]!g</definedName>
    <definedName name="koszty">'[1]plan'!#REF!</definedName>
    <definedName name="licznikn">#REF!</definedName>
    <definedName name="licznikr">#REF!</definedName>
    <definedName name="licznikz">#REF!</definedName>
    <definedName name="mn" localSheetId="2">'Razem OW'!mn</definedName>
    <definedName name="mn" localSheetId="18">'Zachodniopomorski'!mn</definedName>
    <definedName name="mn">'Razem OW'!mn</definedName>
    <definedName name="mon" localSheetId="2">'Razem OW'!mon</definedName>
    <definedName name="mon" localSheetId="18">'Zachodniopomorski'!mon</definedName>
    <definedName name="mon">'Razem OW'!mon</definedName>
    <definedName name="naleznosci">#REF!</definedName>
    <definedName name="_xlnm.Print_Area" localSheetId="1">'CENTRALA'!$A$1:$F$56</definedName>
    <definedName name="_xlnm.Print_Area" localSheetId="3">'Dolnośląski'!$A$1:$F$56</definedName>
    <definedName name="_xlnm.Print_Area" localSheetId="4">'KujawskoPomorski'!$A$1:$F$56</definedName>
    <definedName name="_xlnm.Print_Area" localSheetId="5">'Lubelski'!$A$1:$F$56</definedName>
    <definedName name="_xlnm.Print_Area" localSheetId="6">'Lubuski'!$A$1:$F$56</definedName>
    <definedName name="_xlnm.Print_Area" localSheetId="7">'Łódzki'!$A$1:$F$56</definedName>
    <definedName name="_xlnm.Print_Area" localSheetId="8">'Małopolski'!$A$1:$F$56</definedName>
    <definedName name="_xlnm.Print_Area" localSheetId="9">'Mazowiecki'!$A$1:$F$56</definedName>
    <definedName name="_xlnm.Print_Area" localSheetId="0">'NFZ'!$A$1:$F$91</definedName>
    <definedName name="_xlnm.Print_Area" localSheetId="10">'Opolski'!$A$1:$F$56</definedName>
    <definedName name="_xlnm.Print_Area" localSheetId="11">'Podkarpacki'!$A$1:$F$56</definedName>
    <definedName name="_xlnm.Print_Area" localSheetId="12">'Podlaski'!$A$1:$F$56</definedName>
    <definedName name="_xlnm.Print_Area" localSheetId="13">'Pomorski'!$A$1:$F$56</definedName>
    <definedName name="_xlnm.Print_Area" localSheetId="2">'Razem OW'!$A$1:$F$56</definedName>
    <definedName name="_xlnm.Print_Area" localSheetId="14">'Śląski'!$A$1:$F$56</definedName>
    <definedName name="_xlnm.Print_Area" localSheetId="15">'Świętokrzyski'!$A$1:$F$56</definedName>
    <definedName name="_xlnm.Print_Area" localSheetId="16">'WarmińskoMazurski'!$A$1:$F$56</definedName>
    <definedName name="_xlnm.Print_Area" localSheetId="17">'Wielkopolski'!$A$1:$F$56</definedName>
    <definedName name="_xlnm.Print_Area" localSheetId="18">'Zachodniopomorski'!$A$1:$F$56</definedName>
    <definedName name="PETLA">[3]!PETLA</definedName>
    <definedName name="rach1">#REF!</definedName>
    <definedName name="rach2">#REF!</definedName>
    <definedName name="rach3">#REF!</definedName>
    <definedName name="rgds" localSheetId="2">'Razem OW'!rgds</definedName>
    <definedName name="rgds" localSheetId="18">'Zachodniopomorski'!rgds</definedName>
    <definedName name="rgds">'Razem OW'!rgds</definedName>
    <definedName name="_xlnm.Print_Titles" localSheetId="0">'NFZ'!$1:$6</definedName>
    <definedName name="_xlnm.Print_Titles" localSheetId="19">'zbiorczo'!$A:$B</definedName>
    <definedName name="wybkosz1">#REF!</definedName>
    <definedName name="wybkosz2">#REF!</definedName>
    <definedName name="za" localSheetId="2">'Razem OW'!za</definedName>
    <definedName name="za" localSheetId="18">'Zachodniopomorski'!za</definedName>
    <definedName name="za">'Razem OW'!za</definedName>
  </definedNames>
  <calcPr fullCalcOnLoad="1" fullPrecision="0"/>
</workbook>
</file>

<file path=xl/sharedStrings.xml><?xml version="1.0" encoding="utf-8"?>
<sst xmlns="http://schemas.openxmlformats.org/spreadsheetml/2006/main" count="2353" uniqueCount="240">
  <si>
    <t>B2</t>
  </si>
  <si>
    <t>B2.1</t>
  </si>
  <si>
    <t>B2.2</t>
  </si>
  <si>
    <t>B2.3</t>
  </si>
  <si>
    <t>B2.4</t>
  </si>
  <si>
    <t>B2.5</t>
  </si>
  <si>
    <t>B2.6</t>
  </si>
  <si>
    <t>B2.7</t>
  </si>
  <si>
    <t>B2.8</t>
  </si>
  <si>
    <t>B2.9</t>
  </si>
  <si>
    <t>B2.10</t>
  </si>
  <si>
    <t>B2.11</t>
  </si>
  <si>
    <t>B2.12</t>
  </si>
  <si>
    <t>zaopatrzenie w sprzęt ortopedyczny, środki pomocnicze i lecznicze środki techniczne</t>
  </si>
  <si>
    <t>B2.13</t>
  </si>
  <si>
    <t>B2.14</t>
  </si>
  <si>
    <t>B2.15</t>
  </si>
  <si>
    <t>D.</t>
  </si>
  <si>
    <t>Koszty administracyjne ( D1+...+D9 ), w tym</t>
  </si>
  <si>
    <t>D1</t>
  </si>
  <si>
    <t>zużycie materiałów i energii</t>
  </si>
  <si>
    <t>D2</t>
  </si>
  <si>
    <t>usługi obce</t>
  </si>
  <si>
    <t>D3</t>
  </si>
  <si>
    <t>D4</t>
  </si>
  <si>
    <t>wynagrodzenia</t>
  </si>
  <si>
    <t>D5</t>
  </si>
  <si>
    <t>D6</t>
  </si>
  <si>
    <t>koszty funkcjonowania Rady Funduszu</t>
  </si>
  <si>
    <t>D7</t>
  </si>
  <si>
    <t>D8</t>
  </si>
  <si>
    <t>amortyzacja środków trwałych oraz wartości niematerialnych i prawnych otrzymanych nieodpłatnie</t>
  </si>
  <si>
    <t>D9</t>
  </si>
  <si>
    <t>pozostałe koszty administracyjne</t>
  </si>
  <si>
    <t>F.</t>
  </si>
  <si>
    <t>F2</t>
  </si>
  <si>
    <t>F3</t>
  </si>
  <si>
    <t>podatki i opłaty, w tym:</t>
  </si>
  <si>
    <t>podatki stanowiące dochody własne jednostek samorządu terytorialnego, w tym:</t>
  </si>
  <si>
    <t>podatek od nieruchomości</t>
  </si>
  <si>
    <t>opłaty stanowiące dochody własne jednostek samorządu terytorialnego</t>
  </si>
  <si>
    <t>VAT</t>
  </si>
  <si>
    <t>podatek akcyzowy</t>
  </si>
  <si>
    <t>wpłaty na PFRON</t>
  </si>
  <si>
    <t>inne</t>
  </si>
  <si>
    <t>D3.1</t>
  </si>
  <si>
    <t>D3.1.1</t>
  </si>
  <si>
    <t>D3.2</t>
  </si>
  <si>
    <t>D3.3</t>
  </si>
  <si>
    <t>D3.4</t>
  </si>
  <si>
    <t>D3.5</t>
  </si>
  <si>
    <t>D3.6</t>
  </si>
  <si>
    <t>składki na Fundusz Ubezpieczeń Społecznych</t>
  </si>
  <si>
    <t>składki na Fundusz Pracy</t>
  </si>
  <si>
    <t>składki na Fundusz Gwarantowanych Świadczeń Pracowniczych</t>
  </si>
  <si>
    <t>pozostałe świadczenia</t>
  </si>
  <si>
    <t>D5.1</t>
  </si>
  <si>
    <t>D5.2</t>
  </si>
  <si>
    <t>D5.3</t>
  </si>
  <si>
    <t>D5.4</t>
  </si>
  <si>
    <t>rezerwa na pokrycie kosztów świadczeń zdrowotnych oraz refundacji cen leków</t>
  </si>
  <si>
    <t>ubezpieczenie społeczne i inne świadczenia, w tym:</t>
  </si>
  <si>
    <t>Wyszczególnienie</t>
  </si>
  <si>
    <t>rezerwa na zobowiązania wynikające z postępowań sądowych</t>
  </si>
  <si>
    <t>B2.3.1</t>
  </si>
  <si>
    <t>programy terapeutyczne (lekowe)</t>
  </si>
  <si>
    <t>refundacja cen leków, o których mowa w art. 36 ust. 4 ustawy</t>
  </si>
  <si>
    <t>B4</t>
  </si>
  <si>
    <t>B3</t>
  </si>
  <si>
    <t xml:space="preserve">Koszty programów polityki zdrowotnej realizowanych na zlecenie </t>
  </si>
  <si>
    <t>Koszty realizacji zadań zespołów ratownictwa medycznego</t>
  </si>
  <si>
    <t xml:space="preserve">Koszty Dolnośląskiego Oddziału Wojewódzkiego Narodowego Funduszu Zdrowia </t>
  </si>
  <si>
    <t>Koszty Kujawsko-Pomorskiego Oddziału Wojewódzkiego Narodowego Funduszu Zdrowia</t>
  </si>
  <si>
    <t>Koszty Lubelskiego Oddziału Wojewódzkiego Narodowego Funduszu Zdrowia</t>
  </si>
  <si>
    <t>Koszty Lubuskiego Oddziału Wojewódzkiego Narodowego Funduszu Zdrowia</t>
  </si>
  <si>
    <t>Koszty Łódzkiego Oddziału Wojewódzkiego Narodowego Funduszu Zdrowia</t>
  </si>
  <si>
    <t>Koszty Małopolskiego Oddziału Wojewódzkiego Narodowego Funduszu Zdrowia</t>
  </si>
  <si>
    <t>Koszty Mazowieckiego Oddziału Wojewódzkiego Narodowego Funduszu Zdrowia</t>
  </si>
  <si>
    <t>Koszty Opolskiego Oddziału Wojewódzkiego Narodowego Funduszu Zdrowia</t>
  </si>
  <si>
    <t>Koszty Podkarpackiego Oddziału Wojewódzkiego Narodowego Funduszu Zdrowia</t>
  </si>
  <si>
    <t>Koszty Podlaskiego Oddziału Wojewódzkiego Narodowego Funduszu Zdrowia</t>
  </si>
  <si>
    <t>Koszty Pomorskiego Oddziału Wojewódzkiego Narodowego Funduszu Zdrowia</t>
  </si>
  <si>
    <t>Koszty Śląskiego Oddziału Wojewódzkiego Narodowego Funduszu Zdrowia</t>
  </si>
  <si>
    <t>Koszty Świętokrzyskiego Oddziału Wojewódzkiego Narodowego Funduszu Zdrowia</t>
  </si>
  <si>
    <t>Koszty Warmińsko-Mazurskiego Oddziału Wojewódzkiego Narodowego Funduszu Zdrowia</t>
  </si>
  <si>
    <t>Koszty Wielkopolskiego Oddziału Wojewódzkiego Narodowego Funduszu Zdrowia</t>
  </si>
  <si>
    <t>Koszty Zachodniopomorskiego Oddziału Wojewódzkiego Narodowego Funduszu Zdrowia</t>
  </si>
  <si>
    <t>3</t>
  </si>
  <si>
    <t>Razem OW NFZ</t>
  </si>
  <si>
    <t>Centrala Narodowego Funduszu Zdrowia</t>
  </si>
  <si>
    <t>[w tys. zł]</t>
  </si>
  <si>
    <t>1.1</t>
  </si>
  <si>
    <t>od ZUS</t>
  </si>
  <si>
    <t>1.2</t>
  </si>
  <si>
    <t>od KRUS</t>
  </si>
  <si>
    <t>2.1</t>
  </si>
  <si>
    <t>w stosunku do ZUS</t>
  </si>
  <si>
    <t>2.2</t>
  </si>
  <si>
    <t>w stosunku do KRUS</t>
  </si>
  <si>
    <t>Przychody ze składek z lat ubiegłych (3.1+3.2), w tym:</t>
  </si>
  <si>
    <t>3.1</t>
  </si>
  <si>
    <t>3.2</t>
  </si>
  <si>
    <t>4.1</t>
  </si>
  <si>
    <t>koszty poboru i ewidencjonowania składek przez ZUS</t>
  </si>
  <si>
    <t>4.2</t>
  </si>
  <si>
    <t>koszty poboru i ewidencjonowania składek przez KRUS</t>
  </si>
  <si>
    <t>A1</t>
  </si>
  <si>
    <t>przychody wynikające z przepisów o koordynacji</t>
  </si>
  <si>
    <t>A2</t>
  </si>
  <si>
    <t>przychody z tytułu realizacji zadań zleconych</t>
  </si>
  <si>
    <t>A3</t>
  </si>
  <si>
    <t>A4</t>
  </si>
  <si>
    <t>dotacja z budżetu państwa na realizację zadań zespołów ratownictwa medycznego</t>
  </si>
  <si>
    <t>B1</t>
  </si>
  <si>
    <t>Obowiazkowy odpis na rezerwę ogólną</t>
  </si>
  <si>
    <t>Koszty programów polityki zdrowotnej realizowanych na zlecenie</t>
  </si>
  <si>
    <t>amortyzacja środków trwałych oraz wartości niematerialnych i prawnych zakupionych ze środków własnych Funduszu</t>
  </si>
  <si>
    <t>E1</t>
  </si>
  <si>
    <t>inne przychody</t>
  </si>
  <si>
    <t>F1</t>
  </si>
  <si>
    <t>F4</t>
  </si>
  <si>
    <t>inne rezerwy</t>
  </si>
  <si>
    <t>inne koszty</t>
  </si>
  <si>
    <t>G1</t>
  </si>
  <si>
    <t xml:space="preserve">odsetki uzyskane z lokat </t>
  </si>
  <si>
    <t>G2</t>
  </si>
  <si>
    <t>inne przychody finansowe</t>
  </si>
  <si>
    <t>H.</t>
  </si>
  <si>
    <t>J1</t>
  </si>
  <si>
    <t>zyski nadzwyczajne - wielkość dodatnia</t>
  </si>
  <si>
    <t>J2</t>
  </si>
  <si>
    <t>straty nadzwyczajne - wielkość ujemna</t>
  </si>
  <si>
    <t>Inne obowiązkowe obciążenia wyniku finansowego
(w tym CIT)</t>
  </si>
  <si>
    <t xml:space="preserve"> Przychody - ogółem</t>
  </si>
  <si>
    <t xml:space="preserve"> Koszty - ogółem</t>
  </si>
  <si>
    <t>Przychody i koszty Narodowego Funduszu Zdrowia - łącznie</t>
  </si>
  <si>
    <t>Wynik brutto na całokształcie działalności
(C - D + E - F + G - H)</t>
  </si>
  <si>
    <t>B2.16</t>
  </si>
  <si>
    <t>B2.17</t>
  </si>
  <si>
    <t>B2.18</t>
  </si>
  <si>
    <t>rezerwa na koszty realizacji zadań wynikajacych z przepisów o koordynacji</t>
  </si>
  <si>
    <t>rezerwa na koszty świadczeń opieki zdrowotnej w ramach migracji ubezpieczonych</t>
  </si>
  <si>
    <t>koszty świadczeń zdrowotnych z lat ubiegłych</t>
  </si>
  <si>
    <t>Koszty świadczeń zdrowotnych  (B2.1+...+B2.18), w tym:</t>
  </si>
  <si>
    <t>wydanie i utrzymanie kart ubezpieczenia (w tym części stałych i zamiennych książeczek usług medycznych) oraz recept</t>
  </si>
  <si>
    <t>Zyski i straty nadzwyczajne (J1 - J2)</t>
  </si>
  <si>
    <t>Wynik fiansowy ogółem brutto (I + J)</t>
  </si>
  <si>
    <t>Przychody finansowe (G1 + G2), w tym:</t>
  </si>
  <si>
    <t>Koszty administracyjne (D1 + … + D9), w tym:</t>
  </si>
  <si>
    <t>Wynik na działalności (A - B)</t>
  </si>
  <si>
    <t>Koszty realizacji zadań (B1 + B2 + B3 + B4)</t>
  </si>
  <si>
    <t>Planowany odpis aktualizujący składkę należną
(2.1 + 2.2), w tym:</t>
  </si>
  <si>
    <t>E2</t>
  </si>
  <si>
    <t>Koszt poboru i ewidencjonowania składek
( 4.1 + 4.2 ), w tym:</t>
  </si>
  <si>
    <t>Koszty finansowe</t>
  </si>
  <si>
    <t>Wynik finansowy ogółem netto (K-L)</t>
  </si>
  <si>
    <t>Składka należna brutto w roku planowania równa przypisowi składki
(1.1 + 1.2), w tym:</t>
  </si>
  <si>
    <t>leczenie szpitalne, w tym:</t>
  </si>
  <si>
    <t>5</t>
  </si>
  <si>
    <t>6</t>
  </si>
  <si>
    <t>Dynamika
kol.4/kol.3</t>
  </si>
  <si>
    <t>Różnica 
kol.4-kol.3</t>
  </si>
  <si>
    <t>Plan na
2009 rok</t>
  </si>
  <si>
    <t>Poz.</t>
  </si>
  <si>
    <t>podstawowa opieka zdrowotna</t>
  </si>
  <si>
    <t>ambulatoryjna opieka specjalistyczna</t>
  </si>
  <si>
    <t>rehabilitacja lecznicza</t>
  </si>
  <si>
    <t>leczenie stomatologiczne</t>
  </si>
  <si>
    <t>lecznictwo uzdrowiskowe</t>
  </si>
  <si>
    <t>koszty profilaktycznych programów zdrowotnych finansowanych ze środków własnych Funduszu</t>
  </si>
  <si>
    <t>świadczenia zdrowotne kontraktowane odrębnie</t>
  </si>
  <si>
    <t>opieka psychiatryczna i leczenie uzależnień</t>
  </si>
  <si>
    <t>refundacja cen leków, w tym:</t>
  </si>
  <si>
    <t>Pozostałe koszty (F1+F2+F3+F4)</t>
  </si>
  <si>
    <t>opieka paliatywna i hospicyjna</t>
  </si>
  <si>
    <t>świadczenia pielęgnacyjne i opiekuńcze w ramach opieki długoterminowej</t>
  </si>
  <si>
    <t>pomoc doraźna i transport sanitarny</t>
  </si>
  <si>
    <t>B2.14.1</t>
  </si>
  <si>
    <r>
      <t xml:space="preserve">Różnica 
</t>
    </r>
    <r>
      <rPr>
        <b/>
        <sz val="14"/>
        <rFont val="Times New Roman CE"/>
        <family val="0"/>
      </rPr>
      <t>kol.4-kol.3</t>
    </r>
  </si>
  <si>
    <r>
      <t xml:space="preserve">Dynamika
</t>
    </r>
    <r>
      <rPr>
        <b/>
        <sz val="14"/>
        <rFont val="Times New Roman CE"/>
        <family val="0"/>
      </rPr>
      <t>kol.4/kol.3</t>
    </r>
  </si>
  <si>
    <t>Przychody netto z działalności
(1-2+3-4) + A1 + A2 + A3 + A4</t>
  </si>
  <si>
    <t>A</t>
  </si>
  <si>
    <t>B</t>
  </si>
  <si>
    <t>C</t>
  </si>
  <si>
    <t>D</t>
  </si>
  <si>
    <t>E</t>
  </si>
  <si>
    <t>Pozostałe koszty (F1+ … +F4), w tym:</t>
  </si>
  <si>
    <t>Koszty świadczeń zdrowotnych  (B2.1 + … + B2.18), w tym:</t>
  </si>
  <si>
    <t>Pozostałe przychody (E1 + E2), w tym: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</si>
  <si>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</si>
  <si>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</si>
  <si>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</si>
  <si>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</si>
  <si>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</si>
  <si>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</si>
  <si>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</si>
  <si>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</si>
  <si>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</si>
  <si>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</si>
  <si>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Centrala</t>
  </si>
  <si>
    <t>OW NFZ RAZEM</t>
  </si>
  <si>
    <t>Dolnośląski</t>
  </si>
  <si>
    <t>Kujawsko-Pomorski</t>
  </si>
  <si>
    <t>Lubelski</t>
  </si>
  <si>
    <t>Lubuski</t>
  </si>
  <si>
    <t>Łódzki</t>
  </si>
  <si>
    <t>Małopolski</t>
  </si>
  <si>
    <t>Mazowiecki</t>
  </si>
  <si>
    <t>Opolski</t>
  </si>
  <si>
    <t>Podkarpacki</t>
  </si>
  <si>
    <t>Podlaski</t>
  </si>
  <si>
    <t>Pomorski</t>
  </si>
  <si>
    <t>Śląski</t>
  </si>
  <si>
    <t>Świętokrzyski</t>
  </si>
  <si>
    <t>Warmińsko-Mazurski</t>
  </si>
  <si>
    <t>Wielkopolski</t>
  </si>
  <si>
    <t>Zachodniopomorski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</si>
  <si>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</si>
  <si>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</si>
  <si>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</si>
  <si>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</si>
  <si>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</si>
  <si>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</si>
  <si>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</si>
  <si>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</si>
  <si>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</si>
  <si>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</si>
  <si>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</si>
  <si>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</si>
  <si>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</si>
  <si>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</si>
  <si>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</si>
  <si>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</si>
  <si>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</si>
  <si>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</si>
  <si>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</si>
  <si>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darowizny i zapisy otrzymane, w tym kwota umorzenia majątku otrzymanego nieodpłatnie wynikająca z rozliczeń międzyokresowych przypadająca na rok planowania</t>
  </si>
  <si>
    <t xml:space="preserve"> </t>
  </si>
  <si>
    <r>
      <t>dotacje z budżetu państwa na finansowanie zadań, o których mowa w art. 97 ust. 3 pkt 2a, 3 i 3b ustawy, uwzględniające koszty administracyjne</t>
    </r>
    <r>
      <rPr>
        <b/>
        <vertAlign val="superscript"/>
        <sz val="16"/>
        <rFont val="Times New Roman CE"/>
        <family val="0"/>
      </rPr>
      <t>*)</t>
    </r>
  </si>
  <si>
    <t>Plan na 2009 r. (ostateczny)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</si>
</sst>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#,##0_ ;[Red]\-#,##0\ "/>
    <numFmt numFmtId="166" formatCode="#,##0.00_ ;[Red]\-#,##0.00\ "/>
    <numFmt numFmtId="167" formatCode="#,##0&quot; F&quot;_);[Red]\(#,##0&quot; F&quot;\)"/>
    <numFmt numFmtId="168" formatCode="#,##0.00&quot; F&quot;_);[Red]\(#,##0.00&quot; F&quot;\)"/>
  </numFmts>
  <fonts count="70">
    <font>
      <sz val="10"/>
      <name val="Arial CE"/>
      <family val="0"/>
    </font>
    <font>
      <sz val="11"/>
      <color indexed="8"/>
      <name val="Czcionka tekstu podstawowego"/>
      <family val="2"/>
    </font>
    <font>
      <sz val="10"/>
      <name val="Times New Roman CE"/>
      <family val="1"/>
    </font>
    <font>
      <sz val="12"/>
      <name val="Times New Roman CE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8"/>
      <name val="Arial CE"/>
      <family val="0"/>
    </font>
    <font>
      <b/>
      <sz val="11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b/>
      <sz val="16"/>
      <name val="Times New Roman CE"/>
      <family val="0"/>
    </font>
    <font>
      <b/>
      <sz val="24"/>
      <name val="Times New Roman"/>
      <family val="1"/>
    </font>
    <font>
      <b/>
      <sz val="20"/>
      <name val="Verdana"/>
      <family val="2"/>
    </font>
    <font>
      <sz val="10"/>
      <name val="Verdana"/>
      <family val="2"/>
    </font>
    <font>
      <b/>
      <sz val="26"/>
      <name val="Times New Roman CE"/>
      <family val="0"/>
    </font>
    <font>
      <b/>
      <sz val="12"/>
      <name val="Times New Roman CE"/>
      <family val="1"/>
    </font>
    <font>
      <b/>
      <sz val="24"/>
      <name val="Times New Roman CE"/>
      <family val="1"/>
    </font>
    <font>
      <i/>
      <sz val="10"/>
      <name val="Times New Roman CE"/>
      <family val="0"/>
    </font>
    <font>
      <b/>
      <i/>
      <sz val="10"/>
      <name val="Times New Roman CE"/>
      <family val="0"/>
    </font>
    <font>
      <b/>
      <sz val="12"/>
      <name val="Times New Roman"/>
      <family val="1"/>
    </font>
    <font>
      <b/>
      <sz val="18"/>
      <name val="Times New Roman"/>
      <family val="1"/>
    </font>
    <font>
      <b/>
      <sz val="18"/>
      <name val="Times New Roman CE"/>
      <family val="0"/>
    </font>
    <font>
      <b/>
      <sz val="20"/>
      <name val="Times New Roman CE"/>
      <family val="1"/>
    </font>
    <font>
      <sz val="16"/>
      <name val="Times New Roman"/>
      <family val="1"/>
    </font>
    <font>
      <sz val="16"/>
      <name val="Times New Roman CE"/>
      <family val="0"/>
    </font>
    <font>
      <sz val="18"/>
      <name val="Times New Roman"/>
      <family val="1"/>
    </font>
    <font>
      <sz val="10"/>
      <name val="Helv"/>
      <family val="0"/>
    </font>
    <font>
      <sz val="10"/>
      <name val="MS Sans Serif"/>
      <family val="2"/>
    </font>
    <font>
      <sz val="10"/>
      <name val="Arial"/>
      <family val="2"/>
    </font>
    <font>
      <b/>
      <sz val="14"/>
      <name val="Times New Roman CE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22"/>
      <name val="Times New Roman"/>
      <family val="1"/>
    </font>
    <font>
      <b/>
      <sz val="9"/>
      <name val="Times New Roman"/>
      <family val="1"/>
    </font>
    <font>
      <b/>
      <vertAlign val="superscript"/>
      <sz val="16"/>
      <name val="Times New Roman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165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29" borderId="4" applyNumberFormat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3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27" borderId="1" applyNumberFormat="0" applyAlignment="0" applyProtection="0"/>
    <xf numFmtId="9" fontId="0" fillId="0" borderId="0" applyFont="0" applyFill="0" applyBorder="0" applyAlignment="0" applyProtection="0"/>
    <xf numFmtId="0" fontId="28" fillId="0" borderId="0">
      <alignment/>
      <protection/>
    </xf>
    <xf numFmtId="0" fontId="65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14" fillId="33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4" fillId="34" borderId="0" xfId="0" applyFont="1" applyFill="1" applyAlignment="1" applyProtection="1">
      <alignment vertical="center"/>
      <protection locked="0"/>
    </xf>
    <xf numFmtId="0" fontId="6" fillId="34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4" fillId="34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2" fillId="34" borderId="0" xfId="0" applyFont="1" applyFill="1" applyAlignment="1">
      <alignment vertical="center"/>
    </xf>
    <xf numFmtId="0" fontId="2" fillId="34" borderId="0" xfId="0" applyFont="1" applyFill="1" applyAlignment="1">
      <alignment/>
    </xf>
    <xf numFmtId="3" fontId="13" fillId="34" borderId="10" xfId="0" applyNumberFormat="1" applyFont="1" applyFill="1" applyBorder="1" applyAlignment="1">
      <alignment horizontal="right" vertical="center"/>
    </xf>
    <xf numFmtId="0" fontId="18" fillId="34" borderId="0" xfId="0" applyFont="1" applyFill="1" applyAlignment="1">
      <alignment/>
    </xf>
    <xf numFmtId="3" fontId="11" fillId="0" borderId="10" xfId="0" applyNumberFormat="1" applyFont="1" applyFill="1" applyBorder="1" applyAlignment="1">
      <alignment horizontal="right" vertical="center"/>
    </xf>
    <xf numFmtId="3" fontId="13" fillId="34" borderId="10" xfId="0" applyNumberFormat="1" applyFont="1" applyFill="1" applyBorder="1" applyAlignment="1">
      <alignment vertical="center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7" fillId="0" borderId="0" xfId="68" applyFont="1" applyFill="1" applyBorder="1" applyAlignment="1" applyProtection="1">
      <alignment horizontal="center" vertical="center" wrapText="1"/>
      <protection/>
    </xf>
    <xf numFmtId="0" fontId="17" fillId="0" borderId="0" xfId="67" applyFont="1" applyFill="1" applyBorder="1" applyAlignment="1" applyProtection="1">
      <alignment vertical="center" wrapText="1"/>
      <protection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 applyAlignment="1">
      <alignment vertical="center"/>
    </xf>
    <xf numFmtId="0" fontId="21" fillId="0" borderId="0" xfId="68" applyFont="1" applyFill="1" applyBorder="1" applyAlignment="1" applyProtection="1">
      <alignment horizontal="left" vertical="center"/>
      <protection/>
    </xf>
    <xf numFmtId="10" fontId="11" fillId="0" borderId="0" xfId="67" applyNumberFormat="1" applyFont="1" applyFill="1" applyBorder="1" applyAlignment="1" applyProtection="1">
      <alignment horizontal="left" vertical="center" wrapText="1"/>
      <protection/>
    </xf>
    <xf numFmtId="0" fontId="11" fillId="0" borderId="0" xfId="67" applyFont="1" applyFill="1" applyBorder="1" applyAlignment="1" applyProtection="1">
      <alignment horizontal="left" vertical="center" wrapText="1"/>
      <protection/>
    </xf>
    <xf numFmtId="0" fontId="1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3" fontId="11" fillId="34" borderId="10" xfId="0" applyNumberFormat="1" applyFont="1" applyFill="1" applyBorder="1" applyAlignment="1">
      <alignment horizontal="right" vertical="center"/>
    </xf>
    <xf numFmtId="0" fontId="23" fillId="0" borderId="0" xfId="0" applyFont="1" applyFill="1" applyAlignment="1">
      <alignment horizontal="right" vertical="center"/>
    </xf>
    <xf numFmtId="49" fontId="9" fillId="34" borderId="10" xfId="65" applyNumberFormat="1" applyFont="1" applyFill="1" applyBorder="1" applyAlignment="1" applyProtection="1">
      <alignment horizontal="center" vertical="center" wrapText="1"/>
      <protection locked="0"/>
    </xf>
    <xf numFmtId="49" fontId="9" fillId="34" borderId="10" xfId="0" applyNumberFormat="1" applyFont="1" applyFill="1" applyBorder="1" applyAlignment="1" applyProtection="1">
      <alignment horizontal="center" vertical="center"/>
      <protection locked="0"/>
    </xf>
    <xf numFmtId="0" fontId="5" fillId="34" borderId="10" xfId="68" applyFont="1" applyFill="1" applyBorder="1" applyAlignment="1" applyProtection="1">
      <alignment horizontal="center" vertical="center" wrapText="1"/>
      <protection locked="0"/>
    </xf>
    <xf numFmtId="3" fontId="13" fillId="34" borderId="10" xfId="0" applyNumberFormat="1" applyFont="1" applyFill="1" applyBorder="1" applyAlignment="1" applyProtection="1">
      <alignment vertical="center"/>
      <protection locked="0"/>
    </xf>
    <xf numFmtId="3" fontId="10" fillId="0" borderId="10" xfId="0" applyNumberFormat="1" applyFont="1" applyFill="1" applyBorder="1" applyAlignment="1" applyProtection="1">
      <alignment vertical="center"/>
      <protection/>
    </xf>
    <xf numFmtId="3" fontId="10" fillId="0" borderId="10" xfId="0" applyNumberFormat="1" applyFont="1" applyFill="1" applyBorder="1" applyAlignment="1" applyProtection="1">
      <alignment vertical="center"/>
      <protection locked="0"/>
    </xf>
    <xf numFmtId="0" fontId="12" fillId="34" borderId="10" xfId="68" applyFont="1" applyFill="1" applyBorder="1" applyAlignment="1" applyProtection="1">
      <alignment horizontal="center" vertical="center" wrapText="1"/>
      <protection locked="0"/>
    </xf>
    <xf numFmtId="3" fontId="13" fillId="34" borderId="10" xfId="0" applyNumberFormat="1" applyFont="1" applyFill="1" applyBorder="1" applyAlignment="1" applyProtection="1">
      <alignment vertical="center"/>
      <protection/>
    </xf>
    <xf numFmtId="0" fontId="4" fillId="0" borderId="10" xfId="68" applyFont="1" applyFill="1" applyBorder="1" applyAlignment="1" applyProtection="1">
      <alignment horizontal="center" vertical="center" wrapText="1"/>
      <protection/>
    </xf>
    <xf numFmtId="0" fontId="25" fillId="0" borderId="10" xfId="68" applyFont="1" applyFill="1" applyBorder="1" applyAlignment="1" applyProtection="1">
      <alignment horizontal="center" vertical="center" wrapText="1"/>
      <protection/>
    </xf>
    <xf numFmtId="0" fontId="25" fillId="0" borderId="10" xfId="68" applyFont="1" applyFill="1" applyBorder="1" applyAlignment="1" applyProtection="1">
      <alignment horizontal="center" vertical="center" wrapText="1"/>
      <protection/>
    </xf>
    <xf numFmtId="0" fontId="26" fillId="0" borderId="10" xfId="68" applyFont="1" applyFill="1" applyBorder="1" applyAlignment="1" applyProtection="1">
      <alignment horizontal="center" vertical="center" wrapText="1"/>
      <protection/>
    </xf>
    <xf numFmtId="0" fontId="12" fillId="0" borderId="10" xfId="68" applyFont="1" applyFill="1" applyBorder="1" applyAlignment="1" applyProtection="1">
      <alignment horizontal="center" vertical="center" wrapText="1"/>
      <protection/>
    </xf>
    <xf numFmtId="0" fontId="12" fillId="34" borderId="10" xfId="68" applyFont="1" applyFill="1" applyBorder="1" applyAlignment="1" applyProtection="1">
      <alignment horizontal="center" vertical="center" wrapText="1"/>
      <protection/>
    </xf>
    <xf numFmtId="0" fontId="7" fillId="0" borderId="10" xfId="68" applyFont="1" applyFill="1" applyBorder="1" applyAlignment="1" applyProtection="1">
      <alignment horizontal="left" vertical="center" wrapText="1" indent="3"/>
      <protection/>
    </xf>
    <xf numFmtId="0" fontId="25" fillId="0" borderId="10" xfId="68" applyFont="1" applyFill="1" applyBorder="1" applyAlignment="1" applyProtection="1">
      <alignment horizontal="left" vertical="center" wrapText="1" indent="2"/>
      <protection/>
    </xf>
    <xf numFmtId="0" fontId="25" fillId="0" borderId="10" xfId="65" applyFont="1" applyFill="1" applyBorder="1" applyAlignment="1" applyProtection="1">
      <alignment horizontal="left" vertical="center" wrapText="1" indent="2"/>
      <protection/>
    </xf>
    <xf numFmtId="0" fontId="26" fillId="0" borderId="10" xfId="68" applyFont="1" applyFill="1" applyBorder="1" applyAlignment="1" applyProtection="1">
      <alignment horizontal="left" vertical="center" wrapText="1" indent="2"/>
      <protection/>
    </xf>
    <xf numFmtId="0" fontId="12" fillId="0" borderId="10" xfId="68" applyFont="1" applyFill="1" applyBorder="1" applyAlignment="1" applyProtection="1">
      <alignment horizontal="left" vertical="center" wrapText="1" indent="1"/>
      <protection/>
    </xf>
    <xf numFmtId="0" fontId="5" fillId="34" borderId="10" xfId="68" applyFont="1" applyFill="1" applyBorder="1" applyAlignment="1" applyProtection="1">
      <alignment horizontal="left" vertical="center" wrapText="1" indent="1"/>
      <protection/>
    </xf>
    <xf numFmtId="0" fontId="26" fillId="0" borderId="10" xfId="68" applyFont="1" applyFill="1" applyBorder="1" applyAlignment="1" applyProtection="1">
      <alignment horizontal="left" vertical="center" wrapText="1" indent="2"/>
      <protection/>
    </xf>
    <xf numFmtId="0" fontId="26" fillId="0" borderId="10" xfId="67" applyFont="1" applyFill="1" applyBorder="1" applyAlignment="1" applyProtection="1">
      <alignment horizontal="left" vertical="center" wrapText="1" indent="2"/>
      <protection/>
    </xf>
    <xf numFmtId="0" fontId="2" fillId="0" borderId="10" xfId="68" applyFont="1" applyFill="1" applyBorder="1" applyAlignment="1" applyProtection="1">
      <alignment horizontal="center" vertical="center" wrapText="1"/>
      <protection/>
    </xf>
    <xf numFmtId="0" fontId="3" fillId="0" borderId="10" xfId="67" applyFont="1" applyFill="1" applyBorder="1" applyAlignment="1" applyProtection="1">
      <alignment horizontal="left" vertical="center" wrapText="1" indent="3"/>
      <protection/>
    </xf>
    <xf numFmtId="0" fontId="3" fillId="0" borderId="10" xfId="67" applyFont="1" applyFill="1" applyBorder="1" applyAlignment="1" applyProtection="1">
      <alignment horizontal="left" vertical="center" wrapText="1" indent="4"/>
      <protection/>
    </xf>
    <xf numFmtId="0" fontId="12" fillId="34" borderId="10" xfId="68" applyFont="1" applyFill="1" applyBorder="1" applyAlignment="1" applyProtection="1">
      <alignment horizontal="left" vertical="center" wrapText="1" indent="1"/>
      <protection/>
    </xf>
    <xf numFmtId="0" fontId="12" fillId="34" borderId="10" xfId="68" applyFont="1" applyFill="1" applyBorder="1" applyAlignment="1" applyProtection="1">
      <alignment horizontal="left" vertical="center" wrapText="1" indent="1"/>
      <protection/>
    </xf>
    <xf numFmtId="49" fontId="9" fillId="34" borderId="10" xfId="65" applyNumberFormat="1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Alignment="1" applyProtection="1">
      <alignment vertical="center"/>
      <protection locked="0"/>
    </xf>
    <xf numFmtId="0" fontId="22" fillId="0" borderId="0" xfId="0" applyFont="1" applyFill="1" applyAlignment="1">
      <alignment/>
    </xf>
    <xf numFmtId="0" fontId="22" fillId="0" borderId="0" xfId="0" applyFont="1" applyFill="1" applyAlignment="1" applyProtection="1">
      <alignment vertical="center"/>
      <protection locked="0"/>
    </xf>
    <xf numFmtId="0" fontId="12" fillId="0" borderId="10" xfId="68" applyFont="1" applyFill="1" applyBorder="1" applyAlignment="1" applyProtection="1">
      <alignment horizontal="left" vertical="center" wrapText="1" indent="2"/>
      <protection/>
    </xf>
    <xf numFmtId="49" fontId="9" fillId="34" borderId="10" xfId="0" applyNumberFormat="1" applyFont="1" applyFill="1" applyBorder="1" applyAlignment="1">
      <alignment horizontal="center" vertical="center"/>
    </xf>
    <xf numFmtId="0" fontId="24" fillId="34" borderId="10" xfId="68" applyFont="1" applyFill="1" applyBorder="1" applyAlignment="1" applyProtection="1">
      <alignment horizontal="center" vertical="center" wrapText="1"/>
      <protection/>
    </xf>
    <xf numFmtId="0" fontId="24" fillId="34" borderId="10" xfId="68" applyFont="1" applyFill="1" applyBorder="1" applyAlignment="1" applyProtection="1">
      <alignment horizontal="left" vertical="center" wrapText="1" indent="1"/>
      <protection/>
    </xf>
    <xf numFmtId="0" fontId="12" fillId="0" borderId="10" xfId="68" applyFont="1" applyFill="1" applyBorder="1" applyAlignment="1" applyProtection="1">
      <alignment horizontal="center" vertical="center" wrapText="1"/>
      <protection/>
    </xf>
    <xf numFmtId="0" fontId="12" fillId="0" borderId="10" xfId="68" applyFont="1" applyFill="1" applyBorder="1" applyAlignment="1" applyProtection="1">
      <alignment horizontal="left" vertical="center" wrapText="1" indent="2"/>
      <protection/>
    </xf>
    <xf numFmtId="0" fontId="12" fillId="0" borderId="10" xfId="68" applyFont="1" applyFill="1" applyBorder="1" applyAlignment="1" applyProtection="1" quotePrefix="1">
      <alignment horizontal="center" vertical="center" wrapText="1"/>
      <protection/>
    </xf>
    <xf numFmtId="0" fontId="24" fillId="34" borderId="10" xfId="68" applyFont="1" applyFill="1" applyBorder="1" applyAlignment="1" applyProtection="1" quotePrefix="1">
      <alignment horizontal="center" vertical="center" wrapText="1"/>
      <protection/>
    </xf>
    <xf numFmtId="0" fontId="24" fillId="34" borderId="10" xfId="68" applyFont="1" applyFill="1" applyBorder="1" applyAlignment="1" applyProtection="1" quotePrefix="1">
      <alignment horizontal="left" vertical="center" wrapText="1" indent="1"/>
      <protection/>
    </xf>
    <xf numFmtId="0" fontId="12" fillId="0" borderId="10" xfId="67" applyFont="1" applyFill="1" applyBorder="1" applyAlignment="1" applyProtection="1">
      <alignment horizontal="left" vertical="center" wrapText="1" indent="2"/>
      <protection/>
    </xf>
    <xf numFmtId="0" fontId="12" fillId="0" borderId="10" xfId="67" applyFont="1" applyFill="1" applyBorder="1" applyAlignment="1" applyProtection="1" quotePrefix="1">
      <alignment horizontal="left" vertical="center" wrapText="1" indent="2"/>
      <protection/>
    </xf>
    <xf numFmtId="0" fontId="17" fillId="0" borderId="10" xfId="68" applyFont="1" applyFill="1" applyBorder="1" applyAlignment="1" applyProtection="1">
      <alignment horizontal="center" vertical="center" wrapText="1"/>
      <protection/>
    </xf>
    <xf numFmtId="0" fontId="17" fillId="0" borderId="10" xfId="68" applyFont="1" applyFill="1" applyBorder="1" applyAlignment="1" applyProtection="1">
      <alignment horizontal="left" vertical="center" wrapText="1" indent="3"/>
      <protection/>
    </xf>
    <xf numFmtId="0" fontId="17" fillId="0" borderId="10" xfId="68" applyFont="1" applyFill="1" applyBorder="1" applyAlignment="1" applyProtection="1">
      <alignment horizontal="left" vertical="center" wrapText="1" indent="2"/>
      <protection/>
    </xf>
    <xf numFmtId="0" fontId="12" fillId="34" borderId="10" xfId="68" applyFont="1" applyFill="1" applyBorder="1" applyAlignment="1" applyProtection="1">
      <alignment horizontal="left" vertical="center" wrapText="1" indent="2"/>
      <protection/>
    </xf>
    <xf numFmtId="0" fontId="12" fillId="0" borderId="10" xfId="67" applyFont="1" applyFill="1" applyBorder="1" applyAlignment="1" applyProtection="1">
      <alignment horizontal="left" vertical="center" wrapText="1" indent="2"/>
      <protection/>
    </xf>
    <xf numFmtId="0" fontId="17" fillId="0" borderId="10" xfId="68" applyFont="1" applyFill="1" applyBorder="1" applyAlignment="1" applyProtection="1">
      <alignment horizontal="center" vertical="center" wrapText="1"/>
      <protection/>
    </xf>
    <xf numFmtId="0" fontId="17" fillId="0" borderId="10" xfId="67" applyFont="1" applyFill="1" applyBorder="1" applyAlignment="1" applyProtection="1">
      <alignment horizontal="left" vertical="center" wrapText="1" indent="3"/>
      <protection/>
    </xf>
    <xf numFmtId="0" fontId="17" fillId="0" borderId="10" xfId="67" applyFont="1" applyFill="1" applyBorder="1" applyAlignment="1" applyProtection="1">
      <alignment horizontal="left" vertical="center" wrapText="1" indent="4"/>
      <protection/>
    </xf>
    <xf numFmtId="0" fontId="24" fillId="34" borderId="10" xfId="67" applyFont="1" applyFill="1" applyBorder="1" applyAlignment="1" applyProtection="1">
      <alignment horizontal="center" vertical="center" wrapText="1"/>
      <protection/>
    </xf>
    <xf numFmtId="0" fontId="24" fillId="34" borderId="10" xfId="67" applyFont="1" applyFill="1" applyBorder="1" applyAlignment="1" applyProtection="1">
      <alignment horizontal="left" vertical="center" wrapText="1" indent="1"/>
      <protection/>
    </xf>
    <xf numFmtId="0" fontId="24" fillId="34" borderId="11" xfId="67" applyFont="1" applyFill="1" applyBorder="1" applyAlignment="1" applyProtection="1">
      <alignment horizontal="left" vertical="center" wrapText="1" indent="1"/>
      <protection/>
    </xf>
    <xf numFmtId="0" fontId="24" fillId="34" borderId="11" xfId="68" applyFont="1" applyFill="1" applyBorder="1" applyAlignment="1" applyProtection="1">
      <alignment horizontal="left" vertical="center" wrapText="1" indent="1"/>
      <protection/>
    </xf>
    <xf numFmtId="3" fontId="16" fillId="34" borderId="10" xfId="0" applyNumberFormat="1" applyFont="1" applyFill="1" applyBorder="1" applyAlignment="1">
      <alignment horizontal="right" vertical="center"/>
    </xf>
    <xf numFmtId="0" fontId="27" fillId="0" borderId="0" xfId="0" applyFont="1" applyFill="1" applyAlignment="1">
      <alignment/>
    </xf>
    <xf numFmtId="0" fontId="15" fillId="0" borderId="0" xfId="0" applyFont="1" applyFill="1" applyBorder="1" applyAlignment="1" applyProtection="1">
      <alignment vertical="center"/>
      <protection locked="0"/>
    </xf>
    <xf numFmtId="164" fontId="16" fillId="34" borderId="10" xfId="0" applyNumberFormat="1" applyFont="1" applyFill="1" applyBorder="1" applyAlignment="1">
      <alignment horizontal="right" vertical="center"/>
    </xf>
    <xf numFmtId="3" fontId="10" fillId="0" borderId="10" xfId="0" applyNumberFormat="1" applyFont="1" applyFill="1" applyBorder="1" applyAlignment="1">
      <alignment horizontal="right" vertical="center"/>
    </xf>
    <xf numFmtId="10" fontId="10" fillId="0" borderId="10" xfId="0" applyNumberFormat="1" applyFont="1" applyFill="1" applyBorder="1" applyAlignment="1" applyProtection="1">
      <alignment horizontal="right" vertical="center"/>
      <protection/>
    </xf>
    <xf numFmtId="10" fontId="13" fillId="34" borderId="10" xfId="0" applyNumberFormat="1" applyFont="1" applyFill="1" applyBorder="1" applyAlignment="1" applyProtection="1">
      <alignment horizontal="right" vertical="center"/>
      <protection locked="0"/>
    </xf>
    <xf numFmtId="10" fontId="10" fillId="0" borderId="10" xfId="0" applyNumberFormat="1" applyFont="1" applyFill="1" applyBorder="1" applyAlignment="1" applyProtection="1">
      <alignment horizontal="right" vertical="center"/>
      <protection locked="0"/>
    </xf>
    <xf numFmtId="10" fontId="13" fillId="34" borderId="10" xfId="0" applyNumberFormat="1" applyFont="1" applyFill="1" applyBorder="1" applyAlignment="1" applyProtection="1">
      <alignment horizontal="right" vertical="center"/>
      <protection/>
    </xf>
    <xf numFmtId="3" fontId="10" fillId="0" borderId="10" xfId="0" applyNumberFormat="1" applyFont="1" applyFill="1" applyBorder="1" applyAlignment="1" applyProtection="1">
      <alignment horizontal="right" vertical="center"/>
      <protection/>
    </xf>
    <xf numFmtId="10" fontId="13" fillId="34" borderId="10" xfId="0" applyNumberFormat="1" applyFont="1" applyFill="1" applyBorder="1" applyAlignment="1">
      <alignment horizontal="right" vertical="center"/>
    </xf>
    <xf numFmtId="10" fontId="11" fillId="0" borderId="10" xfId="0" applyNumberFormat="1" applyFont="1" applyFill="1" applyBorder="1" applyAlignment="1">
      <alignment horizontal="right" vertical="center"/>
    </xf>
    <xf numFmtId="10" fontId="13" fillId="34" borderId="10" xfId="0" applyNumberFormat="1" applyFont="1" applyFill="1" applyBorder="1" applyAlignment="1" applyProtection="1">
      <alignment vertical="center"/>
      <protection locked="0"/>
    </xf>
    <xf numFmtId="10" fontId="11" fillId="34" borderId="10" xfId="0" applyNumberFormat="1" applyFont="1" applyFill="1" applyBorder="1" applyAlignment="1">
      <alignment horizontal="right" vertical="center"/>
    </xf>
    <xf numFmtId="10" fontId="16" fillId="34" borderId="10" xfId="0" applyNumberFormat="1" applyFont="1" applyFill="1" applyBorder="1" applyAlignment="1">
      <alignment horizontal="right" vertical="center"/>
    </xf>
    <xf numFmtId="10" fontId="10" fillId="0" borderId="10" xfId="70" applyNumberFormat="1" applyFont="1" applyFill="1" applyBorder="1" applyAlignment="1" applyProtection="1">
      <alignment horizontal="right" vertical="center"/>
      <protection/>
    </xf>
    <xf numFmtId="3" fontId="13" fillId="34" borderId="10" xfId="0" applyNumberFormat="1" applyFont="1" applyFill="1" applyBorder="1" applyAlignment="1" applyProtection="1">
      <alignment horizontal="right" vertical="center"/>
      <protection locked="0"/>
    </xf>
    <xf numFmtId="0" fontId="25" fillId="0" borderId="10" xfId="68" applyFont="1" applyFill="1" applyBorder="1" applyAlignment="1" applyProtection="1">
      <alignment horizontal="left" vertical="center" wrapText="1" indent="2"/>
      <protection/>
    </xf>
    <xf numFmtId="0" fontId="4" fillId="0" borderId="10" xfId="68" applyFont="1" applyFill="1" applyBorder="1" applyAlignment="1" applyProtection="1">
      <alignment horizontal="center" vertical="center" wrapText="1"/>
      <protection/>
    </xf>
    <xf numFmtId="0" fontId="33" fillId="34" borderId="0" xfId="0" applyFont="1" applyFill="1" applyAlignment="1" applyProtection="1">
      <alignment horizontal="center" vertical="center"/>
      <protection locked="0"/>
    </xf>
    <xf numFmtId="3" fontId="25" fillId="0" borderId="10" xfId="0" applyNumberFormat="1" applyFont="1" applyFill="1" applyBorder="1" applyAlignment="1" applyProtection="1">
      <alignment horizontal="right" vertical="center"/>
      <protection locked="0"/>
    </xf>
    <xf numFmtId="4" fontId="27" fillId="0" borderId="0" xfId="0" applyNumberFormat="1" applyFont="1" applyFill="1" applyAlignment="1" applyProtection="1">
      <alignment horizontal="right" vertical="center"/>
      <protection locked="0"/>
    </xf>
    <xf numFmtId="3" fontId="22" fillId="34" borderId="10" xfId="0" applyNumberFormat="1" applyFont="1" applyFill="1" applyBorder="1" applyAlignment="1">
      <alignment horizontal="right" vertical="center"/>
    </xf>
    <xf numFmtId="3" fontId="22" fillId="34" borderId="10" xfId="0" applyNumberFormat="1" applyFont="1" applyFill="1" applyBorder="1" applyAlignment="1" applyProtection="1">
      <alignment horizontal="right" vertical="center"/>
      <protection/>
    </xf>
    <xf numFmtId="3" fontId="5" fillId="35" borderId="10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3" fontId="4" fillId="0" borderId="0" xfId="0" applyNumberFormat="1" applyFont="1" applyFill="1" applyAlignment="1" applyProtection="1">
      <alignment vertical="center"/>
      <protection locked="0"/>
    </xf>
    <xf numFmtId="0" fontId="2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/>
    </xf>
    <xf numFmtId="10" fontId="34" fillId="34" borderId="10" xfId="0" applyNumberFormat="1" applyFont="1" applyFill="1" applyBorder="1" applyAlignment="1" applyProtection="1">
      <alignment horizontal="right" vertical="center"/>
      <protection/>
    </xf>
    <xf numFmtId="3" fontId="18" fillId="0" borderId="0" xfId="0" applyNumberFormat="1" applyFont="1" applyFill="1" applyAlignment="1">
      <alignment/>
    </xf>
    <xf numFmtId="0" fontId="22" fillId="33" borderId="0" xfId="0" applyFont="1" applyFill="1" applyAlignment="1" applyProtection="1">
      <alignment vertical="center" wrapText="1"/>
      <protection locked="0"/>
    </xf>
    <xf numFmtId="3" fontId="4" fillId="34" borderId="0" xfId="0" applyNumberFormat="1" applyFont="1" applyFill="1" applyAlignment="1" applyProtection="1">
      <alignment vertical="center"/>
      <protection locked="0"/>
    </xf>
    <xf numFmtId="0" fontId="32" fillId="35" borderId="10" xfId="65" applyFont="1" applyFill="1" applyBorder="1" applyAlignment="1" applyProtection="1">
      <alignment horizontal="center" vertical="center" wrapText="1"/>
      <protection locked="0"/>
    </xf>
    <xf numFmtId="0" fontId="32" fillId="35" borderId="10" xfId="0" applyFont="1" applyFill="1" applyBorder="1" applyAlignment="1">
      <alignment horizontal="center" vertical="center" textRotation="90"/>
    </xf>
    <xf numFmtId="49" fontId="35" fillId="34" borderId="10" xfId="65" applyNumberFormat="1" applyFont="1" applyFill="1" applyBorder="1" applyAlignment="1" applyProtection="1">
      <alignment horizontal="center" vertical="center" wrapText="1"/>
      <protection locked="0"/>
    </xf>
    <xf numFmtId="0" fontId="6" fillId="34" borderId="0" xfId="0" applyFont="1" applyFill="1" applyAlignment="1" applyProtection="1">
      <alignment horizontal="center" vertical="center"/>
      <protection locked="0"/>
    </xf>
    <xf numFmtId="0" fontId="12" fillId="35" borderId="10" xfId="68" applyFont="1" applyFill="1" applyBorder="1" applyAlignment="1" applyProtection="1">
      <alignment horizontal="left" vertical="center" wrapText="1" indent="1"/>
      <protection/>
    </xf>
    <xf numFmtId="3" fontId="22" fillId="0" borderId="10" xfId="0" applyNumberFormat="1" applyFont="1" applyFill="1" applyBorder="1" applyAlignment="1">
      <alignment horizontal="right" vertical="center"/>
    </xf>
    <xf numFmtId="3" fontId="25" fillId="0" borderId="10" xfId="0" applyNumberFormat="1" applyFont="1" applyFill="1" applyBorder="1" applyAlignment="1">
      <alignment horizontal="right" vertical="center"/>
    </xf>
    <xf numFmtId="0" fontId="22" fillId="0" borderId="0" xfId="0" applyFont="1" applyFill="1" applyAlignment="1" applyProtection="1">
      <alignment vertical="center" wrapText="1"/>
      <protection locked="0"/>
    </xf>
    <xf numFmtId="3" fontId="5" fillId="0" borderId="10" xfId="0" applyNumberFormat="1" applyFont="1" applyFill="1" applyBorder="1" applyAlignment="1" applyProtection="1">
      <alignment horizontal="right" vertical="center"/>
      <protection locked="0"/>
    </xf>
    <xf numFmtId="0" fontId="22" fillId="0" borderId="12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11" fillId="34" borderId="10" xfId="65" applyFont="1" applyFill="1" applyBorder="1" applyAlignment="1" applyProtection="1">
      <alignment horizontal="center" vertical="center" wrapText="1"/>
      <protection/>
    </xf>
    <xf numFmtId="0" fontId="11" fillId="34" borderId="13" xfId="65" applyFont="1" applyFill="1" applyBorder="1" applyAlignment="1" applyProtection="1">
      <alignment horizontal="center" vertical="center" wrapText="1"/>
      <protection locked="0"/>
    </xf>
    <xf numFmtId="0" fontId="11" fillId="34" borderId="14" xfId="65" applyFont="1" applyFill="1" applyBorder="1" applyAlignment="1" applyProtection="1">
      <alignment horizontal="center" vertical="center" wrapText="1"/>
      <protection locked="0"/>
    </xf>
    <xf numFmtId="3" fontId="24" fillId="34" borderId="10" xfId="0" applyNumberFormat="1" applyFont="1" applyFill="1" applyBorder="1" applyAlignment="1" applyProtection="1">
      <alignment horizontal="center" vertical="center" wrapText="1"/>
      <protection locked="0"/>
    </xf>
    <xf numFmtId="3" fontId="11" fillId="34" borderId="13" xfId="66" applyNumberFormat="1" applyFont="1" applyFill="1" applyBorder="1" applyAlignment="1">
      <alignment horizontal="center" vertical="center" wrapText="1"/>
      <protection/>
    </xf>
    <xf numFmtId="3" fontId="11" fillId="34" borderId="14" xfId="66" applyNumberFormat="1" applyFont="1" applyFill="1" applyBorder="1" applyAlignment="1">
      <alignment horizontal="center" vertical="center" wrapText="1"/>
      <protection/>
    </xf>
    <xf numFmtId="0" fontId="22" fillId="0" borderId="0" xfId="0" applyFont="1" applyFill="1" applyAlignment="1" applyProtection="1">
      <alignment horizontal="left" vertical="center" wrapText="1"/>
      <protection locked="0"/>
    </xf>
    <xf numFmtId="0" fontId="22" fillId="33" borderId="0" xfId="0" applyFont="1" applyFill="1" applyAlignment="1" applyProtection="1">
      <alignment horizontal="left" vertical="center" wrapText="1"/>
      <protection locked="0"/>
    </xf>
    <xf numFmtId="0" fontId="11" fillId="34" borderId="10" xfId="65" applyFont="1" applyFill="1" applyBorder="1" applyAlignment="1" applyProtection="1">
      <alignment horizontal="center" vertical="center" wrapText="1"/>
      <protection locked="0"/>
    </xf>
    <xf numFmtId="0" fontId="11" fillId="34" borderId="10" xfId="65" applyFont="1" applyFill="1" applyBorder="1" applyAlignment="1" applyProtection="1">
      <alignment horizontal="center" vertical="center" wrapText="1"/>
      <protection locked="0"/>
    </xf>
    <xf numFmtId="0" fontId="22" fillId="0" borderId="15" xfId="0" applyFont="1" applyFill="1" applyBorder="1" applyAlignment="1" applyProtection="1">
      <alignment horizontal="left" vertical="center" wrapText="1"/>
      <protection locked="0"/>
    </xf>
  </cellXfs>
  <cellStyles count="66">
    <cellStyle name="Normal" xfId="0"/>
    <cellStyle name="_PERSONAL" xfId="15"/>
    <cellStyle name="_PERSONAL_1" xfId="16"/>
    <cellStyle name="_PERSONAL_1_dialKartaDziałkiczI (2)" xfId="17"/>
    <cellStyle name="_PERSONAL_1_dialTabelaIDSP (2)" xfId="18"/>
    <cellStyle name="_PERSONAL_1_dialTabelaIIAIWO (2)" xfId="19"/>
    <cellStyle name="_PERSONAL_1_EDUKACJA" xfId="20"/>
    <cellStyle name="_PERSONAL_1_Tabela wskaźników" xfId="21"/>
    <cellStyle name="_PERSONAL_1_Zeszyt3" xfId="22"/>
    <cellStyle name="20% - akcent 1" xfId="23"/>
    <cellStyle name="20% - akcent 2" xfId="24"/>
    <cellStyle name="20% - akcent 3" xfId="25"/>
    <cellStyle name="20% - akcent 4" xfId="26"/>
    <cellStyle name="20% - akcent 5" xfId="27"/>
    <cellStyle name="20% - akcent 6" xfId="28"/>
    <cellStyle name="40% - akcent 1" xfId="29"/>
    <cellStyle name="40% - akcent 2" xfId="30"/>
    <cellStyle name="40% - akcent 3" xfId="31"/>
    <cellStyle name="40% - akcent 4" xfId="32"/>
    <cellStyle name="40% - akcent 5" xfId="33"/>
    <cellStyle name="40% - akcent 6" xfId="34"/>
    <cellStyle name="60% - akcent 1" xfId="35"/>
    <cellStyle name="60% - akcent 2" xfId="36"/>
    <cellStyle name="60% - akcent 3" xfId="37"/>
    <cellStyle name="60% - akcent 4" xfId="38"/>
    <cellStyle name="60% - akcent 5" xfId="39"/>
    <cellStyle name="60% - akcent 6" xfId="40"/>
    <cellStyle name="Akcent 1" xfId="41"/>
    <cellStyle name="Akcent 2" xfId="42"/>
    <cellStyle name="Akcent 3" xfId="43"/>
    <cellStyle name="Akcent 4" xfId="44"/>
    <cellStyle name="Akcent 5" xfId="45"/>
    <cellStyle name="Akcent 6" xfId="46"/>
    <cellStyle name="Comma [0]_laroux" xfId="47"/>
    <cellStyle name="Comma_laroux" xfId="48"/>
    <cellStyle name="Currency [0]_laroux" xfId="49"/>
    <cellStyle name="Currency_laroux" xfId="50"/>
    <cellStyle name="Dane wejściowe" xfId="51"/>
    <cellStyle name="Dane wyjściowe" xfId="52"/>
    <cellStyle name="Dobre" xfId="53"/>
    <cellStyle name="Comma" xfId="54"/>
    <cellStyle name="Comma [0]" xfId="55"/>
    <cellStyle name="Komórka połączona" xfId="56"/>
    <cellStyle name="Komórka zaznaczona" xfId="57"/>
    <cellStyle name="Nagłówek 1" xfId="58"/>
    <cellStyle name="Nagłówek 2" xfId="59"/>
    <cellStyle name="Nagłówek 3" xfId="60"/>
    <cellStyle name="Nagłówek 4" xfId="61"/>
    <cellStyle name="Neutralne" xfId="62"/>
    <cellStyle name="Normal_laroux" xfId="63"/>
    <cellStyle name="normální_laroux" xfId="64"/>
    <cellStyle name="Normalny_03PlFin_0403" xfId="65"/>
    <cellStyle name="Normalny_2007.06.18 -2v- Plan finansowy na lata 2004 - 2010" xfId="66"/>
    <cellStyle name="Normalny_WfMgkr1" xfId="67"/>
    <cellStyle name="Normalny_Wzór z 09.10.2001" xfId="68"/>
    <cellStyle name="Obliczenia" xfId="69"/>
    <cellStyle name="Percent" xfId="70"/>
    <cellStyle name="Styl 1" xfId="71"/>
    <cellStyle name="Suma" xfId="72"/>
    <cellStyle name="Tekst objaśnienia" xfId="73"/>
    <cellStyle name="Tekst ostrzeżenia" xfId="74"/>
    <cellStyle name="Tytuł" xfId="75"/>
    <cellStyle name="Uwaga" xfId="76"/>
    <cellStyle name="Currency" xfId="77"/>
    <cellStyle name="Currency [0]" xfId="78"/>
    <cellStyle name="Złe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externalLink" Target="externalLinks/externalLink2.xml" /><Relationship Id="rId25" Type="http://schemas.openxmlformats.org/officeDocument/2006/relationships/externalLink" Target="externalLinks/externalLink3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Y1\d\Baza%20Danych%201999\Plany%20Finansowe\Ok\17P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atarzyna.sadowska\Ustawienia%20lokalne\Temporary%20Internet%20Files\OLK78\Baza%20Danych%201999\Plany%20Finansowe\Ok\17P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Y1\d\Baza%20Danych%201999\Plany%20Finansowe\Ok\01pw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"/>
      <sheetName val="17PW"/>
      <sheetName val="01pw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lan"/>
      <sheetName val="17PW"/>
      <sheetName val="01pw"/>
      <sheetName val="Zarz. Min. Zdr."/>
      <sheetName val="Zarz. Min. Zdr. kontraktowanie"/>
      <sheetName val="Propozycje zmian"/>
      <sheetName val="Zakontraktowanie"/>
      <sheetName val="Porozumienie Zielonogórski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lan"/>
      <sheetName val="01pw"/>
    </sheetNames>
    <definedNames>
      <definedName name="PETLA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N121"/>
  <sheetViews>
    <sheetView showGridLines="0" tabSelected="1" zoomScale="55" zoomScaleNormal="55" zoomScaleSheetLayoutView="55" zoomScalePageLayoutView="0" workbookViewId="0" topLeftCell="A1">
      <pane xSplit="2" ySplit="6" topLeftCell="C7" activePane="bottomRight" state="frozen"/>
      <selection pane="topLeft" activeCell="H1" sqref="C1:H16384"/>
      <selection pane="topRight" activeCell="H1" sqref="C1:H16384"/>
      <selection pane="bottomLeft" activeCell="H1" sqref="C1:H16384"/>
      <selection pane="bottomRight" activeCell="G1" sqref="G1:H16384"/>
    </sheetView>
  </sheetViews>
  <sheetFormatPr defaultColWidth="9.00390625" defaultRowHeight="12.75"/>
  <cols>
    <col min="1" max="1" width="10.375" style="28" customWidth="1"/>
    <col min="2" max="2" width="203.875" style="28" customWidth="1"/>
    <col min="3" max="3" width="26.25390625" style="7" hidden="1" customWidth="1"/>
    <col min="4" max="4" width="29.625" style="7" customWidth="1"/>
    <col min="5" max="5" width="24.375" style="7" hidden="1" customWidth="1"/>
    <col min="6" max="6" width="25.375" style="7" hidden="1" customWidth="1"/>
    <col min="7" max="7" width="21.375" style="7" bestFit="1" customWidth="1"/>
    <col min="8" max="8" width="14.00390625" style="7" customWidth="1"/>
    <col min="9" max="16384" width="9.125" style="7" customWidth="1"/>
  </cols>
  <sheetData>
    <row r="1" spans="1:6" s="86" customFormat="1" ht="39" customHeight="1">
      <c r="A1" s="129"/>
      <c r="B1" s="129"/>
      <c r="C1" s="129"/>
      <c r="D1" s="129"/>
      <c r="E1" s="129"/>
      <c r="F1" s="129"/>
    </row>
    <row r="2" spans="1:3" s="60" customFormat="1" ht="35.25" customHeight="1">
      <c r="A2" s="128" t="s">
        <v>135</v>
      </c>
      <c r="B2" s="128"/>
      <c r="C2" s="129"/>
    </row>
    <row r="3" spans="1:6" s="10" customFormat="1" ht="36" customHeight="1">
      <c r="A3" s="8"/>
      <c r="B3" s="9"/>
      <c r="C3" s="30"/>
      <c r="D3" s="30" t="s">
        <v>90</v>
      </c>
      <c r="E3" s="30"/>
      <c r="F3" s="30" t="s">
        <v>90</v>
      </c>
    </row>
    <row r="4" spans="1:92" s="11" customFormat="1" ht="38.25" customHeight="1">
      <c r="A4" s="130" t="s">
        <v>163</v>
      </c>
      <c r="B4" s="130" t="s">
        <v>62</v>
      </c>
      <c r="C4" s="134" t="s">
        <v>162</v>
      </c>
      <c r="D4" s="131" t="s">
        <v>239</v>
      </c>
      <c r="E4" s="133" t="s">
        <v>178</v>
      </c>
      <c r="F4" s="133" t="s">
        <v>179</v>
      </c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  <c r="BM4" s="113"/>
      <c r="BN4" s="113"/>
      <c r="BO4" s="113"/>
      <c r="BP4" s="113"/>
      <c r="BQ4" s="113"/>
      <c r="BR4" s="113"/>
      <c r="BS4" s="113"/>
      <c r="BT4" s="113"/>
      <c r="BU4" s="113"/>
      <c r="BV4" s="113"/>
      <c r="BW4" s="113"/>
      <c r="BX4" s="113"/>
      <c r="BY4" s="113"/>
      <c r="BZ4" s="113"/>
      <c r="CA4" s="113"/>
      <c r="CB4" s="113"/>
      <c r="CC4" s="113"/>
      <c r="CD4" s="113"/>
      <c r="CE4" s="113"/>
      <c r="CF4" s="113"/>
      <c r="CG4" s="113"/>
      <c r="CH4" s="113"/>
      <c r="CI4" s="113"/>
      <c r="CJ4" s="113"/>
      <c r="CK4" s="113"/>
      <c r="CL4" s="113"/>
      <c r="CM4" s="113"/>
      <c r="CN4" s="113"/>
    </row>
    <row r="5" spans="1:92" s="11" customFormat="1" ht="38.25" customHeight="1">
      <c r="A5" s="130"/>
      <c r="B5" s="130"/>
      <c r="C5" s="135"/>
      <c r="D5" s="132"/>
      <c r="E5" s="133"/>
      <c r="F5" s="13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  <c r="BM5" s="113"/>
      <c r="BN5" s="113"/>
      <c r="BO5" s="113"/>
      <c r="BP5" s="113"/>
      <c r="BQ5" s="113"/>
      <c r="BR5" s="113"/>
      <c r="BS5" s="113"/>
      <c r="BT5" s="113"/>
      <c r="BU5" s="113"/>
      <c r="BV5" s="113"/>
      <c r="BW5" s="113"/>
      <c r="BX5" s="113"/>
      <c r="BY5" s="113"/>
      <c r="BZ5" s="113"/>
      <c r="CA5" s="113"/>
      <c r="CB5" s="113"/>
      <c r="CC5" s="113"/>
      <c r="CD5" s="113"/>
      <c r="CE5" s="113"/>
      <c r="CF5" s="113"/>
      <c r="CG5" s="113"/>
      <c r="CH5" s="113"/>
      <c r="CI5" s="113"/>
      <c r="CJ5" s="113"/>
      <c r="CK5" s="113"/>
      <c r="CL5" s="113"/>
      <c r="CM5" s="113"/>
      <c r="CN5" s="113"/>
    </row>
    <row r="6" spans="1:92" s="12" customFormat="1" ht="19.5" customHeight="1">
      <c r="A6" s="58">
        <v>1</v>
      </c>
      <c r="B6" s="63">
        <v>2</v>
      </c>
      <c r="C6" s="63">
        <v>3</v>
      </c>
      <c r="D6" s="32" t="s">
        <v>87</v>
      </c>
      <c r="E6" s="32" t="s">
        <v>158</v>
      </c>
      <c r="F6" s="32" t="s">
        <v>159</v>
      </c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</row>
    <row r="7" spans="1:92" s="14" customFormat="1" ht="63.75" customHeight="1">
      <c r="A7" s="64">
        <v>1</v>
      </c>
      <c r="B7" s="65" t="s">
        <v>156</v>
      </c>
      <c r="C7" s="13">
        <f>C8+C9</f>
        <v>53513449</v>
      </c>
      <c r="D7" s="13">
        <f>D8+D9</f>
        <v>53513449</v>
      </c>
      <c r="E7" s="13" t="str">
        <f>IF(C7=D7,"-",D7-C7)</f>
        <v>-</v>
      </c>
      <c r="F7" s="95">
        <f>IF(C7=0,"-",D7/C7)</f>
        <v>1</v>
      </c>
      <c r="G7" s="19"/>
      <c r="H7" s="116"/>
      <c r="I7" s="116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</row>
    <row r="8" spans="1:9" ht="30" customHeight="1">
      <c r="A8" s="66" t="s">
        <v>91</v>
      </c>
      <c r="B8" s="67" t="s">
        <v>92</v>
      </c>
      <c r="C8" s="15">
        <v>49505456</v>
      </c>
      <c r="D8" s="15">
        <f>C8</f>
        <v>49505456</v>
      </c>
      <c r="E8" s="15" t="str">
        <f aca="true" t="shared" si="0" ref="E8:E45">IF(C8=D8,"-",D8-C8)</f>
        <v>-</v>
      </c>
      <c r="F8" s="96">
        <f aca="true" t="shared" si="1" ref="F8:F45">IF(C8=0,"-",D8/C8)</f>
        <v>1</v>
      </c>
      <c r="H8" s="116"/>
      <c r="I8" s="116"/>
    </row>
    <row r="9" spans="1:9" ht="30" customHeight="1">
      <c r="A9" s="66" t="s">
        <v>93</v>
      </c>
      <c r="B9" s="67" t="s">
        <v>94</v>
      </c>
      <c r="C9" s="15">
        <v>4007993</v>
      </c>
      <c r="D9" s="15">
        <f>C9</f>
        <v>4007993</v>
      </c>
      <c r="E9" s="15" t="str">
        <f t="shared" si="0"/>
        <v>-</v>
      </c>
      <c r="F9" s="96">
        <f t="shared" si="1"/>
        <v>1</v>
      </c>
      <c r="H9" s="116"/>
      <c r="I9" s="116"/>
    </row>
    <row r="10" spans="1:92" s="14" customFormat="1" ht="63.75" customHeight="1">
      <c r="A10" s="64">
        <v>2</v>
      </c>
      <c r="B10" s="65" t="s">
        <v>151</v>
      </c>
      <c r="C10" s="13">
        <f>C11+C12</f>
        <v>0</v>
      </c>
      <c r="D10" s="13">
        <f>D11+D12</f>
        <v>0</v>
      </c>
      <c r="E10" s="13" t="str">
        <f t="shared" si="0"/>
        <v>-</v>
      </c>
      <c r="F10" s="95" t="str">
        <f t="shared" si="1"/>
        <v>-</v>
      </c>
      <c r="G10" s="19"/>
      <c r="H10" s="116"/>
      <c r="I10" s="116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</row>
    <row r="11" spans="1:9" ht="30" customHeight="1">
      <c r="A11" s="66" t="s">
        <v>95</v>
      </c>
      <c r="B11" s="67" t="s">
        <v>96</v>
      </c>
      <c r="C11" s="15">
        <v>0</v>
      </c>
      <c r="D11" s="15">
        <f>C11</f>
        <v>0</v>
      </c>
      <c r="E11" s="15" t="str">
        <f t="shared" si="0"/>
        <v>-</v>
      </c>
      <c r="F11" s="96" t="str">
        <f t="shared" si="1"/>
        <v>-</v>
      </c>
      <c r="H11" s="116"/>
      <c r="I11" s="116"/>
    </row>
    <row r="12" spans="1:9" ht="30" customHeight="1">
      <c r="A12" s="66" t="s">
        <v>97</v>
      </c>
      <c r="B12" s="67" t="s">
        <v>98</v>
      </c>
      <c r="C12" s="15">
        <v>0</v>
      </c>
      <c r="D12" s="15">
        <f>C12</f>
        <v>0</v>
      </c>
      <c r="E12" s="15" t="str">
        <f t="shared" si="0"/>
        <v>-</v>
      </c>
      <c r="F12" s="96" t="str">
        <f t="shared" si="1"/>
        <v>-</v>
      </c>
      <c r="H12" s="116"/>
      <c r="I12" s="116"/>
    </row>
    <row r="13" spans="1:92" s="14" customFormat="1" ht="39.75" customHeight="1">
      <c r="A13" s="64">
        <v>3</v>
      </c>
      <c r="B13" s="65" t="s">
        <v>99</v>
      </c>
      <c r="C13" s="13">
        <f>C14+C15</f>
        <v>200000</v>
      </c>
      <c r="D13" s="13">
        <f>D14+D15</f>
        <v>200000</v>
      </c>
      <c r="E13" s="13" t="str">
        <f t="shared" si="0"/>
        <v>-</v>
      </c>
      <c r="F13" s="95">
        <f t="shared" si="1"/>
        <v>1</v>
      </c>
      <c r="G13" s="19"/>
      <c r="H13" s="116"/>
      <c r="I13" s="116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</row>
    <row r="14" spans="1:9" ht="30" customHeight="1">
      <c r="A14" s="66" t="s">
        <v>100</v>
      </c>
      <c r="B14" s="67" t="s">
        <v>92</v>
      </c>
      <c r="C14" s="15">
        <v>200000</v>
      </c>
      <c r="D14" s="15">
        <f>C14</f>
        <v>200000</v>
      </c>
      <c r="E14" s="15" t="str">
        <f t="shared" si="0"/>
        <v>-</v>
      </c>
      <c r="F14" s="96">
        <f t="shared" si="1"/>
        <v>1</v>
      </c>
      <c r="G14" s="114"/>
      <c r="H14" s="116"/>
      <c r="I14" s="116"/>
    </row>
    <row r="15" spans="1:9" ht="30" customHeight="1">
      <c r="A15" s="66" t="s">
        <v>101</v>
      </c>
      <c r="B15" s="67" t="s">
        <v>94</v>
      </c>
      <c r="C15" s="15">
        <v>0</v>
      </c>
      <c r="D15" s="15">
        <f>C15</f>
        <v>0</v>
      </c>
      <c r="E15" s="15" t="str">
        <f t="shared" si="0"/>
        <v>-</v>
      </c>
      <c r="F15" s="96" t="str">
        <f t="shared" si="1"/>
        <v>-</v>
      </c>
      <c r="H15" s="116"/>
      <c r="I15" s="116"/>
    </row>
    <row r="16" spans="1:92" s="14" customFormat="1" ht="63.75" customHeight="1">
      <c r="A16" s="64">
        <v>4</v>
      </c>
      <c r="B16" s="65" t="s">
        <v>153</v>
      </c>
      <c r="C16" s="13">
        <f>C17+C18</f>
        <v>106037</v>
      </c>
      <c r="D16" s="13">
        <f>D17+D18</f>
        <v>106037</v>
      </c>
      <c r="E16" s="13" t="str">
        <f t="shared" si="0"/>
        <v>-</v>
      </c>
      <c r="F16" s="95">
        <f t="shared" si="1"/>
        <v>1</v>
      </c>
      <c r="G16" s="19"/>
      <c r="H16" s="116"/>
      <c r="I16" s="116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</row>
    <row r="17" spans="1:9" ht="30" customHeight="1">
      <c r="A17" s="68" t="s">
        <v>102</v>
      </c>
      <c r="B17" s="67" t="s">
        <v>103</v>
      </c>
      <c r="C17" s="15">
        <v>98021</v>
      </c>
      <c r="D17" s="15">
        <f>ROUND(D8*0.99*0.002,0)</f>
        <v>98021</v>
      </c>
      <c r="E17" s="15" t="str">
        <f t="shared" si="0"/>
        <v>-</v>
      </c>
      <c r="F17" s="96">
        <f t="shared" si="1"/>
        <v>1</v>
      </c>
      <c r="H17" s="116"/>
      <c r="I17" s="116"/>
    </row>
    <row r="18" spans="1:9" ht="30" customHeight="1">
      <c r="A18" s="68" t="s">
        <v>104</v>
      </c>
      <c r="B18" s="67" t="s">
        <v>105</v>
      </c>
      <c r="C18" s="15">
        <v>8016</v>
      </c>
      <c r="D18" s="15">
        <f>C18</f>
        <v>8016</v>
      </c>
      <c r="E18" s="15" t="str">
        <f t="shared" si="0"/>
        <v>-</v>
      </c>
      <c r="F18" s="96">
        <f t="shared" si="1"/>
        <v>1</v>
      </c>
      <c r="H18" s="116"/>
      <c r="I18" s="116"/>
    </row>
    <row r="19" spans="1:92" s="14" customFormat="1" ht="63.75" customHeight="1">
      <c r="A19" s="69" t="s">
        <v>181</v>
      </c>
      <c r="B19" s="70" t="s">
        <v>180</v>
      </c>
      <c r="C19" s="13">
        <f>(C7-C10+C13-C16)+C20+C21+C22+C23</f>
        <v>55560509</v>
      </c>
      <c r="D19" s="13">
        <f>(D7-D10+D13-D16)+D20+D21+D22+D23</f>
        <v>55560509</v>
      </c>
      <c r="E19" s="13" t="str">
        <f t="shared" si="0"/>
        <v>-</v>
      </c>
      <c r="F19" s="95">
        <f t="shared" si="1"/>
        <v>1</v>
      </c>
      <c r="G19" s="19"/>
      <c r="H19" s="116"/>
      <c r="I19" s="116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</row>
    <row r="20" spans="1:9" ht="33" customHeight="1">
      <c r="A20" s="66" t="s">
        <v>106</v>
      </c>
      <c r="B20" s="71" t="s">
        <v>107</v>
      </c>
      <c r="C20" s="15">
        <v>39888</v>
      </c>
      <c r="D20" s="15">
        <f>C20</f>
        <v>39888</v>
      </c>
      <c r="E20" s="15" t="str">
        <f t="shared" si="0"/>
        <v>-</v>
      </c>
      <c r="F20" s="96">
        <f t="shared" si="1"/>
        <v>1</v>
      </c>
      <c r="H20" s="116"/>
      <c r="I20" s="116"/>
    </row>
    <row r="21" spans="1:9" ht="33" customHeight="1">
      <c r="A21" s="66" t="s">
        <v>108</v>
      </c>
      <c r="B21" s="71" t="s">
        <v>109</v>
      </c>
      <c r="C21" s="15">
        <v>629</v>
      </c>
      <c r="D21" s="15">
        <f>C21</f>
        <v>629</v>
      </c>
      <c r="E21" s="15" t="str">
        <f t="shared" si="0"/>
        <v>-</v>
      </c>
      <c r="F21" s="96">
        <f t="shared" si="1"/>
        <v>1</v>
      </c>
      <c r="H21" s="116"/>
      <c r="I21" s="116"/>
    </row>
    <row r="22" spans="1:9" ht="33" customHeight="1">
      <c r="A22" s="66" t="s">
        <v>110</v>
      </c>
      <c r="B22" s="71" t="s">
        <v>238</v>
      </c>
      <c r="C22" s="15">
        <v>182080</v>
      </c>
      <c r="D22" s="15">
        <f>C22</f>
        <v>182080</v>
      </c>
      <c r="E22" s="15" t="str">
        <f t="shared" si="0"/>
        <v>-</v>
      </c>
      <c r="F22" s="96">
        <f t="shared" si="1"/>
        <v>1</v>
      </c>
      <c r="H22" s="116"/>
      <c r="I22" s="116"/>
    </row>
    <row r="23" spans="1:9" ht="33" customHeight="1">
      <c r="A23" s="66" t="s">
        <v>111</v>
      </c>
      <c r="B23" s="72" t="s">
        <v>112</v>
      </c>
      <c r="C23" s="15">
        <v>1730500</v>
      </c>
      <c r="D23" s="15">
        <f>C23</f>
        <v>1730500</v>
      </c>
      <c r="E23" s="15" t="str">
        <f t="shared" si="0"/>
        <v>-</v>
      </c>
      <c r="F23" s="96">
        <f t="shared" si="1"/>
        <v>1</v>
      </c>
      <c r="H23" s="116"/>
      <c r="I23" s="116"/>
    </row>
    <row r="24" spans="1:92" s="14" customFormat="1" ht="36" customHeight="1">
      <c r="A24" s="69" t="s">
        <v>182</v>
      </c>
      <c r="B24" s="70" t="s">
        <v>150</v>
      </c>
      <c r="C24" s="13">
        <f>C25+C26+C47+C48</f>
        <v>57254243</v>
      </c>
      <c r="D24" s="13">
        <f>D25+D26+D47+D48</f>
        <v>57254243</v>
      </c>
      <c r="E24" s="13" t="str">
        <f t="shared" si="0"/>
        <v>-</v>
      </c>
      <c r="F24" s="95">
        <f t="shared" si="1"/>
        <v>1</v>
      </c>
      <c r="G24" s="19"/>
      <c r="H24" s="116"/>
      <c r="I24" s="116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</row>
    <row r="25" spans="1:92" s="14" customFormat="1" ht="36" customHeight="1">
      <c r="A25" s="69" t="s">
        <v>113</v>
      </c>
      <c r="B25" s="70" t="s">
        <v>114</v>
      </c>
      <c r="C25" s="13">
        <v>0</v>
      </c>
      <c r="D25" s="13">
        <f>C25</f>
        <v>0</v>
      </c>
      <c r="E25" s="13" t="str">
        <f t="shared" si="0"/>
        <v>-</v>
      </c>
      <c r="F25" s="95" t="str">
        <f t="shared" si="1"/>
        <v>-</v>
      </c>
      <c r="G25" s="19"/>
      <c r="H25" s="116"/>
      <c r="I25" s="116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</row>
    <row r="26" spans="1:92" s="14" customFormat="1" ht="36" customHeight="1">
      <c r="A26" s="69" t="s">
        <v>0</v>
      </c>
      <c r="B26" s="70" t="s">
        <v>187</v>
      </c>
      <c r="C26" s="34">
        <f>C27+C28+C29+C31+C32+C33+C34+C35+C36+C37+C38+C39+C40+C41+C43+C44+C45+C46</f>
        <v>55523114</v>
      </c>
      <c r="D26" s="34">
        <f>D27+D28+D29+D31+D32+D33+D34+D35+D36+D37+D38+D39+D40+D41+D43+D44+D45+D46</f>
        <v>55523114</v>
      </c>
      <c r="E26" s="101" t="str">
        <f>IF(C26=D26,"-",D26-C26)</f>
        <v>-</v>
      </c>
      <c r="F26" s="97">
        <f t="shared" si="1"/>
        <v>1</v>
      </c>
      <c r="G26" s="19"/>
      <c r="H26" s="116"/>
      <c r="I26" s="116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</row>
    <row r="27" spans="1:9" ht="30" customHeight="1">
      <c r="A27" s="73" t="s">
        <v>1</v>
      </c>
      <c r="B27" s="75" t="s">
        <v>164</v>
      </c>
      <c r="C27" s="15">
        <f>CENTRALA!C8+'Razem OW'!C8</f>
        <v>7359377</v>
      </c>
      <c r="D27" s="15">
        <f>CENTRALA!D8+'Razem OW'!D8</f>
        <v>7359377</v>
      </c>
      <c r="E27" s="15" t="str">
        <f t="shared" si="0"/>
        <v>-</v>
      </c>
      <c r="F27" s="96">
        <f t="shared" si="1"/>
        <v>1</v>
      </c>
      <c r="H27" s="116"/>
      <c r="I27" s="116"/>
    </row>
    <row r="28" spans="1:9" ht="30" customHeight="1">
      <c r="A28" s="73" t="s">
        <v>2</v>
      </c>
      <c r="B28" s="75" t="s">
        <v>165</v>
      </c>
      <c r="C28" s="15">
        <f>CENTRALA!C9+'Razem OW'!C9</f>
        <v>4304915</v>
      </c>
      <c r="D28" s="15">
        <f>CENTRALA!D9+'Razem OW'!D9</f>
        <v>4304915</v>
      </c>
      <c r="E28" s="15" t="str">
        <f>IF(C28=D28,"-",D28-C28)</f>
        <v>-</v>
      </c>
      <c r="F28" s="96">
        <f t="shared" si="1"/>
        <v>1</v>
      </c>
      <c r="H28" s="116"/>
      <c r="I28" s="116"/>
    </row>
    <row r="29" spans="1:9" ht="30" customHeight="1">
      <c r="A29" s="73" t="s">
        <v>3</v>
      </c>
      <c r="B29" s="75" t="s">
        <v>157</v>
      </c>
      <c r="C29" s="15">
        <f>CENTRALA!C10+'Razem OW'!C10</f>
        <v>26053618</v>
      </c>
      <c r="D29" s="15">
        <f>CENTRALA!D10+'Razem OW'!D10</f>
        <v>26053618</v>
      </c>
      <c r="E29" s="15" t="str">
        <f t="shared" si="0"/>
        <v>-</v>
      </c>
      <c r="F29" s="96">
        <f t="shared" si="1"/>
        <v>1</v>
      </c>
      <c r="H29" s="116"/>
      <c r="I29" s="116"/>
    </row>
    <row r="30" spans="1:9" ht="30" customHeight="1">
      <c r="A30" s="73" t="s">
        <v>64</v>
      </c>
      <c r="B30" s="74" t="s">
        <v>65</v>
      </c>
      <c r="C30" s="15">
        <f>CENTRALA!C11+'Razem OW'!C11</f>
        <v>1184795</v>
      </c>
      <c r="D30" s="15">
        <f>CENTRALA!D11+'Razem OW'!D11</f>
        <v>1184795</v>
      </c>
      <c r="E30" s="15" t="str">
        <f t="shared" si="0"/>
        <v>-</v>
      </c>
      <c r="F30" s="96">
        <f t="shared" si="1"/>
        <v>1</v>
      </c>
      <c r="H30" s="116"/>
      <c r="I30" s="116"/>
    </row>
    <row r="31" spans="1:9" ht="30" customHeight="1">
      <c r="A31" s="73" t="s">
        <v>4</v>
      </c>
      <c r="B31" s="75" t="s">
        <v>171</v>
      </c>
      <c r="C31" s="15">
        <f>CENTRALA!C12+'Razem OW'!C12</f>
        <v>1962078</v>
      </c>
      <c r="D31" s="15">
        <f>CENTRALA!D12+'Razem OW'!D12</f>
        <v>1962078</v>
      </c>
      <c r="E31" s="15" t="str">
        <f t="shared" si="0"/>
        <v>-</v>
      </c>
      <c r="F31" s="96">
        <f t="shared" si="1"/>
        <v>1</v>
      </c>
      <c r="H31" s="116"/>
      <c r="I31" s="116"/>
    </row>
    <row r="32" spans="1:9" ht="30" customHeight="1">
      <c r="A32" s="73" t="s">
        <v>5</v>
      </c>
      <c r="B32" s="75" t="s">
        <v>166</v>
      </c>
      <c r="C32" s="15">
        <f>CENTRALA!C13+'Razem OW'!C13</f>
        <v>1783334</v>
      </c>
      <c r="D32" s="15">
        <f>CENTRALA!D13+'Razem OW'!D13</f>
        <v>1783334</v>
      </c>
      <c r="E32" s="15" t="str">
        <f t="shared" si="0"/>
        <v>-</v>
      </c>
      <c r="F32" s="96">
        <f t="shared" si="1"/>
        <v>1</v>
      </c>
      <c r="H32" s="116"/>
      <c r="I32" s="116"/>
    </row>
    <row r="33" spans="1:9" ht="30" customHeight="1">
      <c r="A33" s="73" t="s">
        <v>6</v>
      </c>
      <c r="B33" s="75" t="s">
        <v>175</v>
      </c>
      <c r="C33" s="15">
        <f>CENTRALA!C14+'Razem OW'!C14</f>
        <v>787094</v>
      </c>
      <c r="D33" s="15">
        <f>CENTRALA!D14+'Razem OW'!D14</f>
        <v>787094</v>
      </c>
      <c r="E33" s="15" t="str">
        <f t="shared" si="0"/>
        <v>-</v>
      </c>
      <c r="F33" s="96">
        <f t="shared" si="1"/>
        <v>1</v>
      </c>
      <c r="H33" s="116"/>
      <c r="I33" s="116"/>
    </row>
    <row r="34" spans="1:9" ht="30" customHeight="1">
      <c r="A34" s="73" t="s">
        <v>7</v>
      </c>
      <c r="B34" s="75" t="s">
        <v>174</v>
      </c>
      <c r="C34" s="15">
        <f>CENTRALA!C15+'Razem OW'!C15</f>
        <v>268842</v>
      </c>
      <c r="D34" s="15">
        <f>CENTRALA!D15+'Razem OW'!D15</f>
        <v>268842</v>
      </c>
      <c r="E34" s="15" t="str">
        <f>IF(C34=D34,"-",D34-C34)</f>
        <v>-</v>
      </c>
      <c r="F34" s="96">
        <f>IF(C34=0,"-",D34/C34)</f>
        <v>1</v>
      </c>
      <c r="H34" s="116"/>
      <c r="I34" s="116"/>
    </row>
    <row r="35" spans="1:9" ht="30" customHeight="1">
      <c r="A35" s="73" t="s">
        <v>8</v>
      </c>
      <c r="B35" s="75" t="s">
        <v>167</v>
      </c>
      <c r="C35" s="15">
        <f>CENTRALA!C16+'Razem OW'!C16</f>
        <v>1901844</v>
      </c>
      <c r="D35" s="15">
        <f>CENTRALA!D16+'Razem OW'!D16</f>
        <v>1901844</v>
      </c>
      <c r="E35" s="15" t="str">
        <f t="shared" si="0"/>
        <v>-</v>
      </c>
      <c r="F35" s="96">
        <f t="shared" si="1"/>
        <v>1</v>
      </c>
      <c r="H35" s="116"/>
      <c r="I35" s="116"/>
    </row>
    <row r="36" spans="1:9" ht="30" customHeight="1">
      <c r="A36" s="73" t="s">
        <v>9</v>
      </c>
      <c r="B36" s="75" t="s">
        <v>168</v>
      </c>
      <c r="C36" s="15">
        <f>CENTRALA!C17+'Razem OW'!C17</f>
        <v>669572</v>
      </c>
      <c r="D36" s="15">
        <f>CENTRALA!D17+'Razem OW'!D17</f>
        <v>669572</v>
      </c>
      <c r="E36" s="15" t="str">
        <f t="shared" si="0"/>
        <v>-</v>
      </c>
      <c r="F36" s="96">
        <f t="shared" si="1"/>
        <v>1</v>
      </c>
      <c r="H36" s="116"/>
      <c r="I36" s="116"/>
    </row>
    <row r="37" spans="1:9" ht="30" customHeight="1">
      <c r="A37" s="73" t="s">
        <v>10</v>
      </c>
      <c r="B37" s="75" t="s">
        <v>176</v>
      </c>
      <c r="C37" s="15">
        <f>CENTRALA!C18+'Razem OW'!C18</f>
        <v>35386</v>
      </c>
      <c r="D37" s="15">
        <f>CENTRALA!D18+'Razem OW'!D18</f>
        <v>35386</v>
      </c>
      <c r="E37" s="15" t="str">
        <f t="shared" si="0"/>
        <v>-</v>
      </c>
      <c r="F37" s="96">
        <f t="shared" si="1"/>
        <v>1</v>
      </c>
      <c r="H37" s="116"/>
      <c r="I37" s="116"/>
    </row>
    <row r="38" spans="1:9" ht="30" customHeight="1">
      <c r="A38" s="73" t="s">
        <v>11</v>
      </c>
      <c r="B38" s="75" t="s">
        <v>169</v>
      </c>
      <c r="C38" s="15">
        <f>CENTRALA!C19+'Razem OW'!C19</f>
        <v>132349</v>
      </c>
      <c r="D38" s="15">
        <f>CENTRALA!D19+'Razem OW'!D19</f>
        <v>132349</v>
      </c>
      <c r="E38" s="15" t="str">
        <f t="shared" si="0"/>
        <v>-</v>
      </c>
      <c r="F38" s="96">
        <f t="shared" si="1"/>
        <v>1</v>
      </c>
      <c r="H38" s="116"/>
      <c r="I38" s="116"/>
    </row>
    <row r="39" spans="1:9" ht="30" customHeight="1">
      <c r="A39" s="73" t="s">
        <v>12</v>
      </c>
      <c r="B39" s="75" t="s">
        <v>170</v>
      </c>
      <c r="C39" s="15">
        <f>CENTRALA!C20+'Razem OW'!C20</f>
        <v>1305486</v>
      </c>
      <c r="D39" s="15">
        <f>CENTRALA!D20+'Razem OW'!D20</f>
        <v>1305486</v>
      </c>
      <c r="E39" s="15" t="str">
        <f t="shared" si="0"/>
        <v>-</v>
      </c>
      <c r="F39" s="96">
        <f t="shared" si="1"/>
        <v>1</v>
      </c>
      <c r="H39" s="116"/>
      <c r="I39" s="116"/>
    </row>
    <row r="40" spans="1:9" ht="30" customHeight="1">
      <c r="A40" s="73" t="s">
        <v>14</v>
      </c>
      <c r="B40" s="75" t="s">
        <v>13</v>
      </c>
      <c r="C40" s="15">
        <f>CENTRALA!C21+'Razem OW'!C21</f>
        <v>595750</v>
      </c>
      <c r="D40" s="15">
        <f>CENTRALA!D21+'Razem OW'!D21</f>
        <v>595750</v>
      </c>
      <c r="E40" s="15" t="str">
        <f t="shared" si="0"/>
        <v>-</v>
      </c>
      <c r="F40" s="96">
        <f t="shared" si="1"/>
        <v>1</v>
      </c>
      <c r="H40" s="116"/>
      <c r="I40" s="116"/>
    </row>
    <row r="41" spans="1:9" ht="30" customHeight="1">
      <c r="A41" s="73" t="s">
        <v>15</v>
      </c>
      <c r="B41" s="75" t="s">
        <v>172</v>
      </c>
      <c r="C41" s="15">
        <f>CENTRALA!C22+'Razem OW'!C22</f>
        <v>8047442</v>
      </c>
      <c r="D41" s="15">
        <f>CENTRALA!D22+'Razem OW'!D22</f>
        <v>8047442</v>
      </c>
      <c r="E41" s="15" t="str">
        <f t="shared" si="0"/>
        <v>-</v>
      </c>
      <c r="F41" s="96">
        <f t="shared" si="1"/>
        <v>1</v>
      </c>
      <c r="H41" s="116"/>
      <c r="I41" s="116"/>
    </row>
    <row r="42" spans="1:9" ht="30" customHeight="1">
      <c r="A42" s="73" t="s">
        <v>177</v>
      </c>
      <c r="B42" s="74" t="s">
        <v>66</v>
      </c>
      <c r="C42" s="15">
        <f>CENTRALA!C23+'Razem OW'!C23</f>
        <v>25738</v>
      </c>
      <c r="D42" s="15">
        <f>CENTRALA!D23+'Razem OW'!D23</f>
        <v>25738</v>
      </c>
      <c r="E42" s="15" t="str">
        <f t="shared" si="0"/>
        <v>-</v>
      </c>
      <c r="F42" s="96">
        <f t="shared" si="1"/>
        <v>1</v>
      </c>
      <c r="H42" s="116"/>
      <c r="I42" s="116"/>
    </row>
    <row r="43" spans="1:9" ht="31.5" customHeight="1">
      <c r="A43" s="73" t="s">
        <v>16</v>
      </c>
      <c r="B43" s="75" t="s">
        <v>140</v>
      </c>
      <c r="C43" s="15">
        <f>CENTRALA!C24+'Razem OW'!C24</f>
        <v>240851</v>
      </c>
      <c r="D43" s="15">
        <f>CENTRALA!D24+'Razem OW'!D24</f>
        <v>240851</v>
      </c>
      <c r="E43" s="15" t="str">
        <f t="shared" si="0"/>
        <v>-</v>
      </c>
      <c r="F43" s="96">
        <f t="shared" si="1"/>
        <v>1</v>
      </c>
      <c r="H43" s="116"/>
      <c r="I43" s="116"/>
    </row>
    <row r="44" spans="1:9" ht="31.5" customHeight="1">
      <c r="A44" s="73" t="s">
        <v>137</v>
      </c>
      <c r="B44" s="75" t="s">
        <v>60</v>
      </c>
      <c r="C44" s="15">
        <f>CENTRALA!C25+'Razem OW'!C25</f>
        <v>1275</v>
      </c>
      <c r="D44" s="15">
        <f>CENTRALA!D25+'Razem OW'!D25</f>
        <v>1275</v>
      </c>
      <c r="E44" s="15" t="str">
        <f t="shared" si="0"/>
        <v>-</v>
      </c>
      <c r="F44" s="96">
        <f t="shared" si="1"/>
        <v>1</v>
      </c>
      <c r="H44" s="116"/>
      <c r="I44" s="116"/>
    </row>
    <row r="45" spans="1:9" ht="30" customHeight="1">
      <c r="A45" s="73" t="s">
        <v>138</v>
      </c>
      <c r="B45" s="75" t="s">
        <v>141</v>
      </c>
      <c r="C45" s="15">
        <f>CENTRALA!C26+'Razem OW'!C26</f>
        <v>0</v>
      </c>
      <c r="D45" s="15">
        <f>CENTRALA!D26+'Razem OW'!D26</f>
        <v>0</v>
      </c>
      <c r="E45" s="15" t="str">
        <f t="shared" si="0"/>
        <v>-</v>
      </c>
      <c r="F45" s="96" t="str">
        <f t="shared" si="1"/>
        <v>-</v>
      </c>
      <c r="H45" s="116"/>
      <c r="I45" s="116"/>
    </row>
    <row r="46" spans="1:9" ht="30" customHeight="1">
      <c r="A46" s="73" t="s">
        <v>139</v>
      </c>
      <c r="B46" s="75" t="s">
        <v>142</v>
      </c>
      <c r="C46" s="15">
        <f>CENTRALA!C27+'Razem OW'!C27</f>
        <v>73901</v>
      </c>
      <c r="D46" s="15">
        <f>CENTRALA!D27+'Razem OW'!D27</f>
        <v>73901</v>
      </c>
      <c r="E46" s="15" t="str">
        <f aca="true" t="shared" si="2" ref="E46:E91">IF(C46=D46,"-",D46-C46)</f>
        <v>-</v>
      </c>
      <c r="F46" s="96">
        <f aca="true" t="shared" si="3" ref="F46:F91">IF(C46=0,"-",D46/C46)</f>
        <v>1</v>
      </c>
      <c r="H46" s="116"/>
      <c r="I46" s="116"/>
    </row>
    <row r="47" spans="1:92" s="14" customFormat="1" ht="30.75" customHeight="1">
      <c r="A47" s="44" t="s">
        <v>68</v>
      </c>
      <c r="B47" s="76" t="s">
        <v>115</v>
      </c>
      <c r="C47" s="29">
        <f>CENTRALA!C28+'Razem OW'!C28</f>
        <v>629</v>
      </c>
      <c r="D47" s="29">
        <f>CENTRALA!D28+'Razem OW'!D28</f>
        <v>629</v>
      </c>
      <c r="E47" s="29" t="str">
        <f t="shared" si="2"/>
        <v>-</v>
      </c>
      <c r="F47" s="98">
        <f t="shared" si="3"/>
        <v>1</v>
      </c>
      <c r="G47" s="19"/>
      <c r="H47" s="116"/>
      <c r="I47" s="116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</row>
    <row r="48" spans="1:92" s="14" customFormat="1" ht="30.75" customHeight="1">
      <c r="A48" s="44" t="s">
        <v>67</v>
      </c>
      <c r="B48" s="76" t="s">
        <v>70</v>
      </c>
      <c r="C48" s="13">
        <f>CENTRALA!C29+'Razem OW'!C29</f>
        <v>1730500</v>
      </c>
      <c r="D48" s="13">
        <f>CENTRALA!D29+'Razem OW'!D29</f>
        <v>1730500</v>
      </c>
      <c r="E48" s="13" t="str">
        <f t="shared" si="2"/>
        <v>-</v>
      </c>
      <c r="F48" s="95">
        <f t="shared" si="3"/>
        <v>1</v>
      </c>
      <c r="G48" s="19"/>
      <c r="H48" s="116"/>
      <c r="I48" s="116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</row>
    <row r="49" spans="1:92" s="14" customFormat="1" ht="33" customHeight="1">
      <c r="A49" s="64" t="s">
        <v>183</v>
      </c>
      <c r="B49" s="65" t="s">
        <v>149</v>
      </c>
      <c r="C49" s="13">
        <f>C19-C24</f>
        <v>-1693734</v>
      </c>
      <c r="D49" s="13">
        <f>D19-D24</f>
        <v>-1693734</v>
      </c>
      <c r="E49" s="13" t="str">
        <f t="shared" si="2"/>
        <v>-</v>
      </c>
      <c r="F49" s="95">
        <f t="shared" si="3"/>
        <v>1</v>
      </c>
      <c r="G49" s="19"/>
      <c r="H49" s="116"/>
      <c r="I49" s="116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</row>
    <row r="50" spans="1:92" s="14" customFormat="1" ht="33" customHeight="1">
      <c r="A50" s="64" t="s">
        <v>184</v>
      </c>
      <c r="B50" s="65" t="s">
        <v>148</v>
      </c>
      <c r="C50" s="13">
        <f>C51+C52+C53+C61+C62+C67+C68+C69+C70</f>
        <v>609182</v>
      </c>
      <c r="D50" s="13">
        <f>D51+D52+D53+D61+D62+D67+D68+D69+D70</f>
        <v>609182</v>
      </c>
      <c r="E50" s="13" t="str">
        <f t="shared" si="2"/>
        <v>-</v>
      </c>
      <c r="F50" s="95">
        <f t="shared" si="3"/>
        <v>1</v>
      </c>
      <c r="G50" s="19"/>
      <c r="H50" s="116"/>
      <c r="I50" s="116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</row>
    <row r="51" spans="1:9" ht="28.5" customHeight="1">
      <c r="A51" s="66" t="s">
        <v>19</v>
      </c>
      <c r="B51" s="62" t="s">
        <v>20</v>
      </c>
      <c r="C51" s="15">
        <f>CENTRALA!C31+'Razem OW'!C31</f>
        <v>19994</v>
      </c>
      <c r="D51" s="15">
        <f>CENTRALA!D31+'Razem OW'!D31</f>
        <v>19994</v>
      </c>
      <c r="E51" s="15" t="str">
        <f t="shared" si="2"/>
        <v>-</v>
      </c>
      <c r="F51" s="96">
        <f t="shared" si="3"/>
        <v>1</v>
      </c>
      <c r="H51" s="116"/>
      <c r="I51" s="116"/>
    </row>
    <row r="52" spans="1:9" ht="28.5" customHeight="1">
      <c r="A52" s="66" t="s">
        <v>21</v>
      </c>
      <c r="B52" s="62" t="s">
        <v>22</v>
      </c>
      <c r="C52" s="15">
        <f>CENTRALA!C32+'Razem OW'!C32</f>
        <v>122805</v>
      </c>
      <c r="D52" s="15">
        <f>CENTRALA!D32+'Razem OW'!D32</f>
        <v>122805</v>
      </c>
      <c r="E52" s="15" t="str">
        <f t="shared" si="2"/>
        <v>-</v>
      </c>
      <c r="F52" s="96">
        <f t="shared" si="3"/>
        <v>1</v>
      </c>
      <c r="H52" s="116"/>
      <c r="I52" s="116"/>
    </row>
    <row r="53" spans="1:9" ht="28.5" customHeight="1">
      <c r="A53" s="66" t="s">
        <v>23</v>
      </c>
      <c r="B53" s="77" t="s">
        <v>37</v>
      </c>
      <c r="C53" s="15">
        <f>C54+C56+C57+C58+C59+C60</f>
        <v>3767</v>
      </c>
      <c r="D53" s="15">
        <f>D54+D56+D57+D58+D59+D60</f>
        <v>3767</v>
      </c>
      <c r="E53" s="15" t="str">
        <f t="shared" si="2"/>
        <v>-</v>
      </c>
      <c r="F53" s="96">
        <f t="shared" si="3"/>
        <v>1</v>
      </c>
      <c r="H53" s="116"/>
      <c r="I53" s="116"/>
    </row>
    <row r="54" spans="1:9" s="17" customFormat="1" ht="30" customHeight="1">
      <c r="A54" s="78" t="s">
        <v>45</v>
      </c>
      <c r="B54" s="79" t="s">
        <v>38</v>
      </c>
      <c r="C54" s="15">
        <f>CENTRALA!C34+'Razem OW'!C34</f>
        <v>471</v>
      </c>
      <c r="D54" s="15">
        <f>CENTRALA!D34+'Razem OW'!D34</f>
        <v>471</v>
      </c>
      <c r="E54" s="15" t="str">
        <f t="shared" si="2"/>
        <v>-</v>
      </c>
      <c r="F54" s="96">
        <f t="shared" si="3"/>
        <v>1</v>
      </c>
      <c r="H54" s="116"/>
      <c r="I54" s="116"/>
    </row>
    <row r="55" spans="1:9" s="17" customFormat="1" ht="30" customHeight="1">
      <c r="A55" s="78" t="s">
        <v>46</v>
      </c>
      <c r="B55" s="80" t="s">
        <v>39</v>
      </c>
      <c r="C55" s="15">
        <f>CENTRALA!C35+'Razem OW'!C35</f>
        <v>449</v>
      </c>
      <c r="D55" s="15">
        <f>CENTRALA!D35+'Razem OW'!D35</f>
        <v>449</v>
      </c>
      <c r="E55" s="15" t="str">
        <f t="shared" si="2"/>
        <v>-</v>
      </c>
      <c r="F55" s="96">
        <f t="shared" si="3"/>
        <v>1</v>
      </c>
      <c r="H55" s="116"/>
      <c r="I55" s="116"/>
    </row>
    <row r="56" spans="1:9" s="17" customFormat="1" ht="30" customHeight="1">
      <c r="A56" s="78" t="s">
        <v>47</v>
      </c>
      <c r="B56" s="79" t="s">
        <v>40</v>
      </c>
      <c r="C56" s="15">
        <f>CENTRALA!C36+'Razem OW'!C36</f>
        <v>130</v>
      </c>
      <c r="D56" s="15">
        <f>CENTRALA!D36+'Razem OW'!D36</f>
        <v>130</v>
      </c>
      <c r="E56" s="15" t="str">
        <f t="shared" si="2"/>
        <v>-</v>
      </c>
      <c r="F56" s="96">
        <f t="shared" si="3"/>
        <v>1</v>
      </c>
      <c r="H56" s="116"/>
      <c r="I56" s="116"/>
    </row>
    <row r="57" spans="1:9" s="17" customFormat="1" ht="30" customHeight="1">
      <c r="A57" s="78" t="s">
        <v>48</v>
      </c>
      <c r="B57" s="79" t="s">
        <v>41</v>
      </c>
      <c r="C57" s="15">
        <f>CENTRALA!C37+'Razem OW'!C37</f>
        <v>22</v>
      </c>
      <c r="D57" s="15">
        <f>CENTRALA!D37+'Razem OW'!D37</f>
        <v>22</v>
      </c>
      <c r="E57" s="15" t="str">
        <f t="shared" si="2"/>
        <v>-</v>
      </c>
      <c r="F57" s="96">
        <f t="shared" si="3"/>
        <v>1</v>
      </c>
      <c r="H57" s="116"/>
      <c r="I57" s="116"/>
    </row>
    <row r="58" spans="1:9" s="17" customFormat="1" ht="30" customHeight="1">
      <c r="A58" s="78" t="s">
        <v>49</v>
      </c>
      <c r="B58" s="79" t="s">
        <v>42</v>
      </c>
      <c r="C58" s="15">
        <f>CENTRALA!C38+'Razem OW'!C38</f>
        <v>0</v>
      </c>
      <c r="D58" s="15">
        <f>CENTRALA!D38+'Razem OW'!D38</f>
        <v>0</v>
      </c>
      <c r="E58" s="15" t="str">
        <f t="shared" si="2"/>
        <v>-</v>
      </c>
      <c r="F58" s="96" t="str">
        <f t="shared" si="3"/>
        <v>-</v>
      </c>
      <c r="H58" s="116"/>
      <c r="I58" s="116"/>
    </row>
    <row r="59" spans="1:9" s="17" customFormat="1" ht="30" customHeight="1">
      <c r="A59" s="78" t="s">
        <v>50</v>
      </c>
      <c r="B59" s="79" t="s">
        <v>43</v>
      </c>
      <c r="C59" s="15">
        <f>CENTRALA!C39+'Razem OW'!C39</f>
        <v>2929</v>
      </c>
      <c r="D59" s="15">
        <f>CENTRALA!D39+'Razem OW'!D39</f>
        <v>2929</v>
      </c>
      <c r="E59" s="15" t="str">
        <f t="shared" si="2"/>
        <v>-</v>
      </c>
      <c r="F59" s="96">
        <f t="shared" si="3"/>
        <v>1</v>
      </c>
      <c r="H59" s="116"/>
      <c r="I59" s="116"/>
    </row>
    <row r="60" spans="1:9" s="18" customFormat="1" ht="30" customHeight="1">
      <c r="A60" s="78" t="s">
        <v>51</v>
      </c>
      <c r="B60" s="79" t="s">
        <v>44</v>
      </c>
      <c r="C60" s="15">
        <f>CENTRALA!C40+'Razem OW'!C40</f>
        <v>215</v>
      </c>
      <c r="D60" s="15">
        <f>CENTRALA!D40+'Razem OW'!D40</f>
        <v>215</v>
      </c>
      <c r="E60" s="15" t="str">
        <f t="shared" si="2"/>
        <v>-</v>
      </c>
      <c r="F60" s="96">
        <f t="shared" si="3"/>
        <v>1</v>
      </c>
      <c r="H60" s="116"/>
      <c r="I60" s="116"/>
    </row>
    <row r="61" spans="1:9" ht="28.5" customHeight="1">
      <c r="A61" s="43" t="s">
        <v>24</v>
      </c>
      <c r="B61" s="62" t="s">
        <v>25</v>
      </c>
      <c r="C61" s="15">
        <f>CENTRALA!C41+'Razem OW'!C41</f>
        <v>292482</v>
      </c>
      <c r="D61" s="15">
        <f>CENTRALA!D41+'Razem OW'!D41</f>
        <v>292482</v>
      </c>
      <c r="E61" s="15" t="str">
        <f t="shared" si="2"/>
        <v>-</v>
      </c>
      <c r="F61" s="96">
        <f t="shared" si="3"/>
        <v>1</v>
      </c>
      <c r="H61" s="116"/>
      <c r="I61" s="116"/>
    </row>
    <row r="62" spans="1:9" ht="28.5" customHeight="1">
      <c r="A62" s="66" t="s">
        <v>26</v>
      </c>
      <c r="B62" s="71" t="s">
        <v>61</v>
      </c>
      <c r="C62" s="15">
        <f>SUM(C63:C66)</f>
        <v>59919</v>
      </c>
      <c r="D62" s="15">
        <f>SUM(D63:D66)</f>
        <v>59919</v>
      </c>
      <c r="E62" s="15" t="str">
        <f t="shared" si="2"/>
        <v>-</v>
      </c>
      <c r="F62" s="96">
        <f t="shared" si="3"/>
        <v>1</v>
      </c>
      <c r="H62" s="116"/>
      <c r="I62" s="116"/>
    </row>
    <row r="63" spans="1:9" s="17" customFormat="1" ht="30" customHeight="1">
      <c r="A63" s="78" t="s">
        <v>56</v>
      </c>
      <c r="B63" s="79" t="s">
        <v>52</v>
      </c>
      <c r="C63" s="15">
        <f>CENTRALA!C43+'Razem OW'!C43</f>
        <v>44061</v>
      </c>
      <c r="D63" s="15">
        <f>CENTRALA!D43+'Razem OW'!D43</f>
        <v>44061</v>
      </c>
      <c r="E63" s="15" t="str">
        <f t="shared" si="2"/>
        <v>-</v>
      </c>
      <c r="F63" s="96">
        <f t="shared" si="3"/>
        <v>1</v>
      </c>
      <c r="H63" s="116"/>
      <c r="I63" s="116"/>
    </row>
    <row r="64" spans="1:9" s="17" customFormat="1" ht="30" customHeight="1">
      <c r="A64" s="78" t="s">
        <v>57</v>
      </c>
      <c r="B64" s="79" t="s">
        <v>53</v>
      </c>
      <c r="C64" s="15">
        <f>CENTRALA!C44+'Razem OW'!C44</f>
        <v>7157</v>
      </c>
      <c r="D64" s="15">
        <f>CENTRALA!D44+'Razem OW'!D44</f>
        <v>7157</v>
      </c>
      <c r="E64" s="15" t="str">
        <f t="shared" si="2"/>
        <v>-</v>
      </c>
      <c r="F64" s="96">
        <f t="shared" si="3"/>
        <v>1</v>
      </c>
      <c r="H64" s="116"/>
      <c r="I64" s="116"/>
    </row>
    <row r="65" spans="1:9" s="17" customFormat="1" ht="30" customHeight="1">
      <c r="A65" s="78" t="s">
        <v>58</v>
      </c>
      <c r="B65" s="79" t="s">
        <v>54</v>
      </c>
      <c r="C65" s="15">
        <f>CENTRALA!C45+'Razem OW'!C45</f>
        <v>0</v>
      </c>
      <c r="D65" s="15">
        <f>CENTRALA!D45+'Razem OW'!D45</f>
        <v>0</v>
      </c>
      <c r="E65" s="15" t="str">
        <f t="shared" si="2"/>
        <v>-</v>
      </c>
      <c r="F65" s="96" t="str">
        <f t="shared" si="3"/>
        <v>-</v>
      </c>
      <c r="H65" s="116"/>
      <c r="I65" s="116"/>
    </row>
    <row r="66" spans="1:9" s="17" customFormat="1" ht="30" customHeight="1">
      <c r="A66" s="78" t="s">
        <v>59</v>
      </c>
      <c r="B66" s="79" t="s">
        <v>55</v>
      </c>
      <c r="C66" s="15">
        <f>CENTRALA!C46+'Razem OW'!C46</f>
        <v>8701</v>
      </c>
      <c r="D66" s="15">
        <f>CENTRALA!D46+'Razem OW'!D46</f>
        <v>8701</v>
      </c>
      <c r="E66" s="15" t="str">
        <f t="shared" si="2"/>
        <v>-</v>
      </c>
      <c r="F66" s="96">
        <f t="shared" si="3"/>
        <v>1</v>
      </c>
      <c r="H66" s="116"/>
      <c r="I66" s="116"/>
    </row>
    <row r="67" spans="1:9" ht="28.5" customHeight="1">
      <c r="A67" s="66" t="s">
        <v>27</v>
      </c>
      <c r="B67" s="67" t="s">
        <v>28</v>
      </c>
      <c r="C67" s="15">
        <f>CENTRALA!C47+'Razem OW'!C47</f>
        <v>200</v>
      </c>
      <c r="D67" s="15">
        <f>CENTRALA!D47+'Razem OW'!D47</f>
        <v>200</v>
      </c>
      <c r="E67" s="15" t="str">
        <f t="shared" si="2"/>
        <v>-</v>
      </c>
      <c r="F67" s="96">
        <f t="shared" si="3"/>
        <v>1</v>
      </c>
      <c r="H67" s="116"/>
      <c r="I67" s="116"/>
    </row>
    <row r="68" spans="1:9" ht="28.5" customHeight="1">
      <c r="A68" s="66" t="s">
        <v>29</v>
      </c>
      <c r="B68" s="67" t="s">
        <v>116</v>
      </c>
      <c r="C68" s="15">
        <f>CENTRALA!C48+'Razem OW'!C48</f>
        <v>100313</v>
      </c>
      <c r="D68" s="15">
        <f>CENTRALA!D48+'Razem OW'!D48</f>
        <v>100313</v>
      </c>
      <c r="E68" s="15" t="str">
        <f t="shared" si="2"/>
        <v>-</v>
      </c>
      <c r="F68" s="96">
        <f t="shared" si="3"/>
        <v>1</v>
      </c>
      <c r="H68" s="116"/>
      <c r="I68" s="116"/>
    </row>
    <row r="69" spans="1:9" ht="28.5" customHeight="1">
      <c r="A69" s="66" t="s">
        <v>30</v>
      </c>
      <c r="B69" s="67" t="s">
        <v>31</v>
      </c>
      <c r="C69" s="15">
        <f>CENTRALA!C49+'Razem OW'!C49</f>
        <v>4628</v>
      </c>
      <c r="D69" s="15">
        <f>CENTRALA!D49+'Razem OW'!D49</f>
        <v>4628</v>
      </c>
      <c r="E69" s="15" t="str">
        <f t="shared" si="2"/>
        <v>-</v>
      </c>
      <c r="F69" s="96">
        <f t="shared" si="3"/>
        <v>1</v>
      </c>
      <c r="H69" s="116"/>
      <c r="I69" s="116"/>
    </row>
    <row r="70" spans="1:9" ht="28.5" customHeight="1">
      <c r="A70" s="66" t="s">
        <v>32</v>
      </c>
      <c r="B70" s="67" t="s">
        <v>33</v>
      </c>
      <c r="C70" s="15">
        <f>CENTRALA!C50+'Razem OW'!C50</f>
        <v>5074</v>
      </c>
      <c r="D70" s="15">
        <f>CENTRALA!D50+'Razem OW'!D50</f>
        <v>5074</v>
      </c>
      <c r="E70" s="15" t="str">
        <f t="shared" si="2"/>
        <v>-</v>
      </c>
      <c r="F70" s="96">
        <f t="shared" si="3"/>
        <v>1</v>
      </c>
      <c r="H70" s="116"/>
      <c r="I70" s="116"/>
    </row>
    <row r="71" spans="1:92" s="14" customFormat="1" ht="33" customHeight="1">
      <c r="A71" s="81" t="s">
        <v>185</v>
      </c>
      <c r="B71" s="82" t="s">
        <v>188</v>
      </c>
      <c r="C71" s="13">
        <f>SUM(C72:C73)</f>
        <v>936449</v>
      </c>
      <c r="D71" s="13">
        <f>SUM(D72:D73)</f>
        <v>936449</v>
      </c>
      <c r="E71" s="13" t="str">
        <f t="shared" si="2"/>
        <v>-</v>
      </c>
      <c r="F71" s="95">
        <f t="shared" si="3"/>
        <v>1</v>
      </c>
      <c r="G71" s="19"/>
      <c r="H71" s="116"/>
      <c r="I71" s="116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</row>
    <row r="72" spans="1:9" ht="47.25" customHeight="1">
      <c r="A72" s="66" t="s">
        <v>117</v>
      </c>
      <c r="B72" s="67" t="s">
        <v>236</v>
      </c>
      <c r="C72" s="15">
        <v>206</v>
      </c>
      <c r="D72" s="15">
        <f>C72</f>
        <v>206</v>
      </c>
      <c r="E72" s="15" t="str">
        <f t="shared" si="2"/>
        <v>-</v>
      </c>
      <c r="F72" s="96">
        <f t="shared" si="3"/>
        <v>1</v>
      </c>
      <c r="H72" s="116"/>
      <c r="I72" s="116"/>
    </row>
    <row r="73" spans="1:9" ht="30" customHeight="1">
      <c r="A73" s="66" t="s">
        <v>152</v>
      </c>
      <c r="B73" s="71" t="s">
        <v>118</v>
      </c>
      <c r="C73" s="15">
        <v>936243</v>
      </c>
      <c r="D73" s="15">
        <f>C73</f>
        <v>936243</v>
      </c>
      <c r="E73" s="15" t="str">
        <f t="shared" si="2"/>
        <v>-</v>
      </c>
      <c r="F73" s="96">
        <f t="shared" si="3"/>
        <v>1</v>
      </c>
      <c r="H73" s="116"/>
      <c r="I73" s="116"/>
    </row>
    <row r="74" spans="1:92" s="14" customFormat="1" ht="33" customHeight="1">
      <c r="A74" s="81" t="s">
        <v>189</v>
      </c>
      <c r="B74" s="82" t="s">
        <v>186</v>
      </c>
      <c r="C74" s="13">
        <f>C75+C76+C77+C78</f>
        <v>352105</v>
      </c>
      <c r="D74" s="13">
        <f>D75+D76+D77+D78</f>
        <v>352105</v>
      </c>
      <c r="E74" s="13" t="str">
        <f t="shared" si="2"/>
        <v>-</v>
      </c>
      <c r="F74" s="95">
        <f t="shared" si="3"/>
        <v>1</v>
      </c>
      <c r="G74" s="19"/>
      <c r="H74" s="116"/>
      <c r="I74" s="116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</row>
    <row r="75" spans="1:9" ht="28.5" customHeight="1">
      <c r="A75" s="66" t="s">
        <v>119</v>
      </c>
      <c r="B75" s="67" t="s">
        <v>144</v>
      </c>
      <c r="C75" s="15">
        <f>CENTRALA!C52+'Razem OW'!C52</f>
        <v>7222</v>
      </c>
      <c r="D75" s="15">
        <f>CENTRALA!D52+'Razem OW'!D52</f>
        <v>7222</v>
      </c>
      <c r="E75" s="15" t="str">
        <f t="shared" si="2"/>
        <v>-</v>
      </c>
      <c r="F75" s="96">
        <f t="shared" si="3"/>
        <v>1</v>
      </c>
      <c r="H75" s="116"/>
      <c r="I75" s="116"/>
    </row>
    <row r="76" spans="1:9" ht="28.5" customHeight="1">
      <c r="A76" s="66" t="s">
        <v>35</v>
      </c>
      <c r="B76" s="67" t="s">
        <v>63</v>
      </c>
      <c r="C76" s="15">
        <f>CENTRALA!C53+'Razem OW'!C53</f>
        <v>257866</v>
      </c>
      <c r="D76" s="15">
        <f>CENTRALA!D53+'Razem OW'!D53</f>
        <v>257866</v>
      </c>
      <c r="E76" s="15" t="str">
        <f t="shared" si="2"/>
        <v>-</v>
      </c>
      <c r="F76" s="96">
        <f t="shared" si="3"/>
        <v>1</v>
      </c>
      <c r="H76" s="116"/>
      <c r="I76" s="116"/>
    </row>
    <row r="77" spans="1:9" ht="28.5" customHeight="1">
      <c r="A77" s="66" t="s">
        <v>36</v>
      </c>
      <c r="B77" s="67" t="s">
        <v>121</v>
      </c>
      <c r="C77" s="15">
        <f>CENTRALA!C54+'Razem OW'!C54</f>
        <v>0</v>
      </c>
      <c r="D77" s="15">
        <f>CENTRALA!D54+'Razem OW'!D54</f>
        <v>0</v>
      </c>
      <c r="E77" s="15" t="str">
        <f t="shared" si="2"/>
        <v>-</v>
      </c>
      <c r="F77" s="96" t="str">
        <f t="shared" si="3"/>
        <v>-</v>
      </c>
      <c r="H77" s="116"/>
      <c r="I77" s="116"/>
    </row>
    <row r="78" spans="1:9" ht="28.5" customHeight="1">
      <c r="A78" s="66" t="s">
        <v>120</v>
      </c>
      <c r="B78" s="71" t="s">
        <v>122</v>
      </c>
      <c r="C78" s="15">
        <f>CENTRALA!C55+'Razem OW'!C55</f>
        <v>87017</v>
      </c>
      <c r="D78" s="15">
        <f>CENTRALA!D55+'Razem OW'!D55</f>
        <v>87017</v>
      </c>
      <c r="E78" s="15" t="str">
        <f t="shared" si="2"/>
        <v>-</v>
      </c>
      <c r="F78" s="96">
        <f t="shared" si="3"/>
        <v>1</v>
      </c>
      <c r="H78" s="116"/>
      <c r="I78" s="116"/>
    </row>
    <row r="79" spans="1:92" s="14" customFormat="1" ht="33" customHeight="1">
      <c r="A79" s="81" t="s">
        <v>190</v>
      </c>
      <c r="B79" s="82" t="s">
        <v>147</v>
      </c>
      <c r="C79" s="13">
        <f>C80+C81</f>
        <v>208496</v>
      </c>
      <c r="D79" s="13">
        <f>D80+D81</f>
        <v>208496</v>
      </c>
      <c r="E79" s="13" t="str">
        <f t="shared" si="2"/>
        <v>-</v>
      </c>
      <c r="F79" s="95">
        <f t="shared" si="3"/>
        <v>1</v>
      </c>
      <c r="G79" s="19"/>
      <c r="H79" s="116"/>
      <c r="I79" s="116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</row>
    <row r="80" spans="1:9" ht="28.5" customHeight="1">
      <c r="A80" s="66" t="s">
        <v>123</v>
      </c>
      <c r="B80" s="67" t="s">
        <v>124</v>
      </c>
      <c r="C80" s="15">
        <v>187012</v>
      </c>
      <c r="D80" s="15">
        <f>C80</f>
        <v>187012</v>
      </c>
      <c r="E80" s="15" t="str">
        <f t="shared" si="2"/>
        <v>-</v>
      </c>
      <c r="F80" s="96">
        <f t="shared" si="3"/>
        <v>1</v>
      </c>
      <c r="H80" s="116"/>
      <c r="I80" s="116"/>
    </row>
    <row r="81" spans="1:9" ht="28.5" customHeight="1">
      <c r="A81" s="66" t="s">
        <v>125</v>
      </c>
      <c r="B81" s="71" t="s">
        <v>126</v>
      </c>
      <c r="C81" s="15">
        <v>21484</v>
      </c>
      <c r="D81" s="15">
        <f>C81</f>
        <v>21484</v>
      </c>
      <c r="E81" s="15" t="str">
        <f t="shared" si="2"/>
        <v>-</v>
      </c>
      <c r="F81" s="96">
        <f t="shared" si="3"/>
        <v>1</v>
      </c>
      <c r="H81" s="116"/>
      <c r="I81" s="116"/>
    </row>
    <row r="82" spans="1:92" s="14" customFormat="1" ht="39.75" customHeight="1">
      <c r="A82" s="81" t="s">
        <v>191</v>
      </c>
      <c r="B82" s="82" t="s">
        <v>154</v>
      </c>
      <c r="C82" s="13">
        <f>CENTRALA!C56+'Razem OW'!C56</f>
        <v>158923</v>
      </c>
      <c r="D82" s="13">
        <f>CENTRALA!D56+'Razem OW'!D56</f>
        <v>158923</v>
      </c>
      <c r="E82" s="13" t="str">
        <f t="shared" si="2"/>
        <v>-</v>
      </c>
      <c r="F82" s="95">
        <f t="shared" si="3"/>
        <v>1</v>
      </c>
      <c r="G82" s="19"/>
      <c r="H82" s="116"/>
      <c r="I82" s="116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</row>
    <row r="83" spans="1:92" s="14" customFormat="1" ht="64.5" customHeight="1">
      <c r="A83" s="81" t="s">
        <v>192</v>
      </c>
      <c r="B83" s="82" t="s">
        <v>136</v>
      </c>
      <c r="C83" s="13">
        <f>C49-C50+C71-C74+C79-C82</f>
        <v>-1668999</v>
      </c>
      <c r="D83" s="13">
        <f>D49-D50+D71-D74+D79-D82</f>
        <v>-1668999</v>
      </c>
      <c r="E83" s="13" t="str">
        <f t="shared" si="2"/>
        <v>-</v>
      </c>
      <c r="F83" s="95">
        <f t="shared" si="3"/>
        <v>1</v>
      </c>
      <c r="G83" s="19"/>
      <c r="H83" s="116"/>
      <c r="I83" s="116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</row>
    <row r="84" spans="1:92" s="14" customFormat="1" ht="33" customHeight="1">
      <c r="A84" s="81" t="s">
        <v>193</v>
      </c>
      <c r="B84" s="82" t="s">
        <v>145</v>
      </c>
      <c r="C84" s="13">
        <f>C85-C86</f>
        <v>0</v>
      </c>
      <c r="D84" s="13">
        <f>D85-D86</f>
        <v>0</v>
      </c>
      <c r="E84" s="13" t="str">
        <f t="shared" si="2"/>
        <v>-</v>
      </c>
      <c r="F84" s="95" t="str">
        <f t="shared" si="3"/>
        <v>-</v>
      </c>
      <c r="G84" s="19"/>
      <c r="H84" s="116"/>
      <c r="I84" s="116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</row>
    <row r="85" spans="1:9" ht="28.5" customHeight="1">
      <c r="A85" s="66" t="s">
        <v>128</v>
      </c>
      <c r="B85" s="67" t="s">
        <v>129</v>
      </c>
      <c r="C85" s="15">
        <v>0</v>
      </c>
      <c r="D85" s="15">
        <f>C85</f>
        <v>0</v>
      </c>
      <c r="E85" s="15" t="str">
        <f t="shared" si="2"/>
        <v>-</v>
      </c>
      <c r="F85" s="96" t="str">
        <f t="shared" si="3"/>
        <v>-</v>
      </c>
      <c r="H85" s="116"/>
      <c r="I85" s="116"/>
    </row>
    <row r="86" spans="1:9" ht="28.5" customHeight="1">
      <c r="A86" s="66" t="s">
        <v>130</v>
      </c>
      <c r="B86" s="67" t="s">
        <v>131</v>
      </c>
      <c r="C86" s="15">
        <v>0</v>
      </c>
      <c r="D86" s="15">
        <f>C86</f>
        <v>0</v>
      </c>
      <c r="E86" s="15" t="str">
        <f t="shared" si="2"/>
        <v>-</v>
      </c>
      <c r="F86" s="96" t="str">
        <f t="shared" si="3"/>
        <v>-</v>
      </c>
      <c r="H86" s="116"/>
      <c r="I86" s="116"/>
    </row>
    <row r="87" spans="1:9" s="19" customFormat="1" ht="33" customHeight="1">
      <c r="A87" s="81" t="s">
        <v>194</v>
      </c>
      <c r="B87" s="83" t="s">
        <v>146</v>
      </c>
      <c r="C87" s="85">
        <f>C83+C84</f>
        <v>-1668999</v>
      </c>
      <c r="D87" s="85">
        <f>D83+D84</f>
        <v>-1668999</v>
      </c>
      <c r="E87" s="85" t="str">
        <f t="shared" si="2"/>
        <v>-</v>
      </c>
      <c r="F87" s="99">
        <f t="shared" si="3"/>
        <v>1</v>
      </c>
      <c r="H87" s="116"/>
      <c r="I87" s="116"/>
    </row>
    <row r="88" spans="1:9" s="19" customFormat="1" ht="69" customHeight="1">
      <c r="A88" s="81" t="s">
        <v>195</v>
      </c>
      <c r="B88" s="83" t="s">
        <v>132</v>
      </c>
      <c r="C88" s="85">
        <v>0</v>
      </c>
      <c r="D88" s="85">
        <v>0</v>
      </c>
      <c r="E88" s="85" t="str">
        <f t="shared" si="2"/>
        <v>-</v>
      </c>
      <c r="F88" s="99" t="str">
        <f t="shared" si="3"/>
        <v>-</v>
      </c>
      <c r="H88" s="116"/>
      <c r="I88" s="116"/>
    </row>
    <row r="89" spans="1:9" s="19" customFormat="1" ht="33" customHeight="1">
      <c r="A89" s="81" t="s">
        <v>196</v>
      </c>
      <c r="B89" s="83" t="s">
        <v>155</v>
      </c>
      <c r="C89" s="85">
        <f>C87-C88</f>
        <v>-1668999</v>
      </c>
      <c r="D89" s="85">
        <f>D87-D88</f>
        <v>-1668999</v>
      </c>
      <c r="E89" s="85" t="str">
        <f t="shared" si="2"/>
        <v>-</v>
      </c>
      <c r="F89" s="99">
        <f t="shared" si="3"/>
        <v>1</v>
      </c>
      <c r="H89" s="116"/>
      <c r="I89" s="116"/>
    </row>
    <row r="90" spans="1:9" s="19" customFormat="1" ht="33" customHeight="1">
      <c r="A90" s="64" t="s">
        <v>197</v>
      </c>
      <c r="B90" s="84" t="s">
        <v>133</v>
      </c>
      <c r="C90" s="85">
        <f>C7+C13+C20+C21+C22+C23+C71+C79</f>
        <v>56811491</v>
      </c>
      <c r="D90" s="85">
        <f>D7+D13+D20+D21+D22+D23+D71+D79</f>
        <v>56811491</v>
      </c>
      <c r="E90" s="85" t="str">
        <f t="shared" si="2"/>
        <v>-</v>
      </c>
      <c r="F90" s="99">
        <f t="shared" si="3"/>
        <v>1</v>
      </c>
      <c r="H90" s="116"/>
      <c r="I90" s="116"/>
    </row>
    <row r="91" spans="1:9" s="19" customFormat="1" ht="33" customHeight="1">
      <c r="A91" s="81" t="s">
        <v>198</v>
      </c>
      <c r="B91" s="83" t="s">
        <v>134</v>
      </c>
      <c r="C91" s="85">
        <f>C10+C16+C25+C26+C47+C48+C50+C74+C82</f>
        <v>58480490</v>
      </c>
      <c r="D91" s="85">
        <f>D10+D16+D25+D26+D47+D48+D50+D74+D82</f>
        <v>58480490</v>
      </c>
      <c r="E91" s="85" t="str">
        <f t="shared" si="2"/>
        <v>-</v>
      </c>
      <c r="F91" s="99">
        <f t="shared" si="3"/>
        <v>1</v>
      </c>
      <c r="H91" s="116"/>
      <c r="I91" s="116"/>
    </row>
    <row r="92" spans="1:3" ht="26.25">
      <c r="A92" s="20"/>
      <c r="B92" s="21"/>
      <c r="C92" s="22"/>
    </row>
    <row r="93" spans="1:3" ht="25.5">
      <c r="A93" s="24"/>
      <c r="B93" s="21"/>
      <c r="C93" s="25"/>
    </row>
    <row r="94" spans="1:3" ht="25.5">
      <c r="A94" s="20"/>
      <c r="B94" s="21"/>
      <c r="C94" s="25"/>
    </row>
    <row r="95" spans="1:3" ht="25.5">
      <c r="A95" s="20"/>
      <c r="B95" s="21"/>
      <c r="C95" s="25"/>
    </row>
    <row r="96" spans="1:3" ht="25.5">
      <c r="A96" s="20"/>
      <c r="B96" s="21"/>
      <c r="C96" s="26"/>
    </row>
    <row r="97" spans="1:3" ht="26.25">
      <c r="A97" s="20"/>
      <c r="B97" s="21"/>
      <c r="C97" s="27"/>
    </row>
    <row r="98" spans="1:3" ht="26.25">
      <c r="A98" s="20"/>
      <c r="B98" s="21"/>
      <c r="C98" s="23"/>
    </row>
    <row r="99" spans="1:3" ht="26.25">
      <c r="A99" s="20"/>
      <c r="B99" s="21"/>
      <c r="C99" s="23"/>
    </row>
    <row r="100" spans="1:3" ht="26.25">
      <c r="A100" s="20"/>
      <c r="B100" s="21"/>
      <c r="C100" s="23"/>
    </row>
    <row r="101" spans="1:3" ht="26.25">
      <c r="A101" s="20"/>
      <c r="B101" s="21"/>
      <c r="C101" s="23"/>
    </row>
    <row r="102" spans="1:3" ht="26.25">
      <c r="A102" s="20"/>
      <c r="B102" s="21"/>
      <c r="C102" s="23"/>
    </row>
    <row r="103" spans="1:3" ht="26.25">
      <c r="A103" s="20"/>
      <c r="B103" s="21"/>
      <c r="C103" s="23"/>
    </row>
    <row r="104" spans="1:3" ht="26.25">
      <c r="A104" s="20"/>
      <c r="B104" s="21"/>
      <c r="C104" s="23"/>
    </row>
    <row r="105" ht="26.25">
      <c r="C105" s="23"/>
    </row>
    <row r="106" ht="26.25">
      <c r="C106" s="23"/>
    </row>
    <row r="107" ht="26.25">
      <c r="C107" s="23"/>
    </row>
    <row r="108" ht="26.25">
      <c r="C108" s="23"/>
    </row>
    <row r="109" ht="26.25">
      <c r="C109" s="23"/>
    </row>
    <row r="110" ht="26.25">
      <c r="C110" s="23"/>
    </row>
    <row r="111" ht="26.25">
      <c r="C111" s="23"/>
    </row>
    <row r="112" ht="26.25">
      <c r="C112" s="23"/>
    </row>
    <row r="113" ht="26.25">
      <c r="C113" s="23"/>
    </row>
    <row r="114" ht="26.25">
      <c r="C114" s="23"/>
    </row>
    <row r="115" ht="26.25">
      <c r="C115" s="23"/>
    </row>
    <row r="116" ht="26.25">
      <c r="C116" s="23"/>
    </row>
    <row r="117" ht="26.25">
      <c r="C117" s="23"/>
    </row>
    <row r="118" ht="26.25">
      <c r="C118" s="23"/>
    </row>
    <row r="119" ht="26.25">
      <c r="C119" s="23"/>
    </row>
    <row r="120" ht="26.25">
      <c r="C120" s="23"/>
    </row>
    <row r="121" ht="26.25">
      <c r="C121" s="23"/>
    </row>
  </sheetData>
  <sheetProtection/>
  <mergeCells count="8">
    <mergeCell ref="A2:C2"/>
    <mergeCell ref="A4:A5"/>
    <mergeCell ref="B4:B5"/>
    <mergeCell ref="A1:F1"/>
    <mergeCell ref="D4:D5"/>
    <mergeCell ref="E4:E5"/>
    <mergeCell ref="F4:F5"/>
    <mergeCell ref="C4:C5"/>
  </mergeCells>
  <printOptions horizontalCentered="1"/>
  <pageMargins left="0" right="0" top="0.3937007874015748" bottom="0.5905511811023623" header="0.5118110236220472" footer="0.3937007874015748"/>
  <pageSetup fitToHeight="2" horizontalDpi="600" verticalDpi="600" orientation="portrait" paperSize="9" scale="42" r:id="rId1"/>
  <headerFooter alignWithMargins="0">
    <oddFooter>&amp;R&amp;20&amp;P</oddFooter>
  </headerFooter>
  <rowBreaks count="1" manualBreakCount="1">
    <brk id="49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showGridLines="0" zoomScale="55" zoomScaleNormal="55" zoomScaleSheetLayoutView="55" zoomScalePageLayoutView="0" workbookViewId="0" topLeftCell="A1">
      <pane xSplit="2" ySplit="7" topLeftCell="C8" activePane="bottomRight" state="frozen"/>
      <selection pane="topLeft" activeCell="E2" sqref="E1:F16384"/>
      <selection pane="topRight" activeCell="E2" sqref="E1:F16384"/>
      <selection pane="bottomLeft" activeCell="E2" sqref="E1:F16384"/>
      <selection pane="bottomRight" activeCell="E2" sqref="E1:F16384"/>
    </sheetView>
  </sheetViews>
  <sheetFormatPr defaultColWidth="9.00390625" defaultRowHeight="12.75"/>
  <cols>
    <col min="1" max="1" width="9.125" style="2" customWidth="1"/>
    <col min="2" max="2" width="194.375" style="2" customWidth="1"/>
    <col min="3" max="3" width="20.75390625" style="2" hidden="1" customWidth="1"/>
    <col min="4" max="4" width="29.625" style="2" customWidth="1"/>
    <col min="5" max="5" width="20.75390625" style="2" hidden="1" customWidth="1"/>
    <col min="6" max="6" width="22.25390625" style="2" hidden="1" customWidth="1"/>
    <col min="7" max="16384" width="9.125" style="2" customWidth="1"/>
  </cols>
  <sheetData>
    <row r="1" spans="1:6" s="59" customFormat="1" ht="38.25" customHeight="1">
      <c r="A1" s="136"/>
      <c r="B1" s="136"/>
      <c r="C1" s="136"/>
      <c r="D1" s="136"/>
      <c r="E1" s="136"/>
      <c r="F1" s="136"/>
    </row>
    <row r="2" spans="1:3" s="61" customFormat="1" ht="33" customHeight="1">
      <c r="A2" s="137" t="s">
        <v>77</v>
      </c>
      <c r="B2" s="137"/>
      <c r="C2" s="137"/>
    </row>
    <row r="3" spans="1:6" ht="33" customHeight="1">
      <c r="A3" s="1"/>
      <c r="B3" s="87"/>
      <c r="C3" s="30"/>
      <c r="D3" s="30" t="s">
        <v>90</v>
      </c>
      <c r="E3" s="30"/>
      <c r="F3" s="30" t="s">
        <v>90</v>
      </c>
    </row>
    <row r="4" spans="1:6" s="6" customFormat="1" ht="33" customHeight="1">
      <c r="A4" s="139" t="s">
        <v>163</v>
      </c>
      <c r="B4" s="138" t="s">
        <v>62</v>
      </c>
      <c r="C4" s="134" t="s">
        <v>162</v>
      </c>
      <c r="D4" s="131" t="s">
        <v>239</v>
      </c>
      <c r="E4" s="133" t="s">
        <v>161</v>
      </c>
      <c r="F4" s="133" t="s">
        <v>160</v>
      </c>
    </row>
    <row r="5" spans="1:6" s="6" customFormat="1" ht="33" customHeight="1">
      <c r="A5" s="138"/>
      <c r="B5" s="138"/>
      <c r="C5" s="135"/>
      <c r="D5" s="132"/>
      <c r="E5" s="133"/>
      <c r="F5" s="133"/>
    </row>
    <row r="6" spans="1:6" s="4" customFormat="1" ht="14.25">
      <c r="A6" s="31">
        <v>1</v>
      </c>
      <c r="B6" s="32">
        <v>2</v>
      </c>
      <c r="C6" s="32" t="s">
        <v>87</v>
      </c>
      <c r="D6" s="32" t="s">
        <v>87</v>
      </c>
      <c r="E6" s="32" t="s">
        <v>158</v>
      </c>
      <c r="F6" s="32" t="s">
        <v>159</v>
      </c>
    </row>
    <row r="7" spans="1:6" s="3" customFormat="1" ht="30" customHeight="1">
      <c r="A7" s="33" t="s">
        <v>0</v>
      </c>
      <c r="B7" s="50" t="s">
        <v>143</v>
      </c>
      <c r="C7" s="16">
        <f>C8+C9+C10+C12+C13+C14+C15+C16+C17+C18+C19+C20+C21+C22+C24+C25+C26+C27</f>
        <v>8520883</v>
      </c>
      <c r="D7" s="16">
        <f>D8+D9+D10+D12+D13+D14+D15+D16+D17+D18+D19+D20+D21+D22+D24+D25+D26+D27</f>
        <v>8520883</v>
      </c>
      <c r="E7" s="13" t="str">
        <f>IF(C7=D7,"-",D7-C7)</f>
        <v>-</v>
      </c>
      <c r="F7" s="88">
        <f>IF(C7=0,"-",D7/C7)</f>
        <v>1</v>
      </c>
    </row>
    <row r="8" spans="1:6" ht="31.5" customHeight="1">
      <c r="A8" s="40" t="s">
        <v>1</v>
      </c>
      <c r="B8" s="102" t="s">
        <v>164</v>
      </c>
      <c r="C8" s="36">
        <v>986908</v>
      </c>
      <c r="D8" s="36">
        <f aca="true" t="shared" si="0" ref="D8:D23">C8</f>
        <v>986908</v>
      </c>
      <c r="E8" s="89" t="str">
        <f aca="true" t="shared" si="1" ref="E8:E29">IF(C8=D8,"-",D8-C8)</f>
        <v>-</v>
      </c>
      <c r="F8" s="90">
        <f aca="true" t="shared" si="2" ref="F8:F46">IF(C8=0,"-",D8/C8)</f>
        <v>1</v>
      </c>
    </row>
    <row r="9" spans="1:6" ht="31.5" customHeight="1">
      <c r="A9" s="40" t="s">
        <v>2</v>
      </c>
      <c r="B9" s="102" t="s">
        <v>165</v>
      </c>
      <c r="C9" s="36">
        <v>668123</v>
      </c>
      <c r="D9" s="36">
        <f t="shared" si="0"/>
        <v>668123</v>
      </c>
      <c r="E9" s="89" t="str">
        <f t="shared" si="1"/>
        <v>-</v>
      </c>
      <c r="F9" s="90">
        <f t="shared" si="2"/>
        <v>1</v>
      </c>
    </row>
    <row r="10" spans="1:6" ht="31.5" customHeight="1">
      <c r="A10" s="40" t="s">
        <v>3</v>
      </c>
      <c r="B10" s="102" t="s">
        <v>157</v>
      </c>
      <c r="C10" s="36">
        <v>4212242</v>
      </c>
      <c r="D10" s="36">
        <f t="shared" si="0"/>
        <v>4212242</v>
      </c>
      <c r="E10" s="89" t="str">
        <f t="shared" si="1"/>
        <v>-</v>
      </c>
      <c r="F10" s="90">
        <f t="shared" si="2"/>
        <v>1</v>
      </c>
    </row>
    <row r="11" spans="1:6" ht="31.5" customHeight="1">
      <c r="A11" s="103" t="s">
        <v>64</v>
      </c>
      <c r="B11" s="45" t="s">
        <v>65</v>
      </c>
      <c r="C11" s="36">
        <v>226075</v>
      </c>
      <c r="D11" s="36">
        <f t="shared" si="0"/>
        <v>226075</v>
      </c>
      <c r="E11" s="89" t="str">
        <f t="shared" si="1"/>
        <v>-</v>
      </c>
      <c r="F11" s="90">
        <f t="shared" si="2"/>
        <v>1</v>
      </c>
    </row>
    <row r="12" spans="1:6" ht="31.5" customHeight="1">
      <c r="A12" s="40" t="s">
        <v>4</v>
      </c>
      <c r="B12" s="102" t="s">
        <v>171</v>
      </c>
      <c r="C12" s="36">
        <v>331008</v>
      </c>
      <c r="D12" s="36">
        <f t="shared" si="0"/>
        <v>331008</v>
      </c>
      <c r="E12" s="89" t="str">
        <f t="shared" si="1"/>
        <v>-</v>
      </c>
      <c r="F12" s="90">
        <f t="shared" si="2"/>
        <v>1</v>
      </c>
    </row>
    <row r="13" spans="1:6" ht="31.5" customHeight="1">
      <c r="A13" s="40" t="s">
        <v>5</v>
      </c>
      <c r="B13" s="102" t="s">
        <v>166</v>
      </c>
      <c r="C13" s="36">
        <v>361695</v>
      </c>
      <c r="D13" s="36">
        <f t="shared" si="0"/>
        <v>361695</v>
      </c>
      <c r="E13" s="89" t="str">
        <f t="shared" si="1"/>
        <v>-</v>
      </c>
      <c r="F13" s="90">
        <f t="shared" si="2"/>
        <v>1</v>
      </c>
    </row>
    <row r="14" spans="1:6" ht="31.5" customHeight="1">
      <c r="A14" s="40" t="s">
        <v>6</v>
      </c>
      <c r="B14" s="102" t="s">
        <v>175</v>
      </c>
      <c r="C14" s="36">
        <v>108755</v>
      </c>
      <c r="D14" s="36">
        <f t="shared" si="0"/>
        <v>108755</v>
      </c>
      <c r="E14" s="89" t="str">
        <f t="shared" si="1"/>
        <v>-</v>
      </c>
      <c r="F14" s="90">
        <f t="shared" si="2"/>
        <v>1</v>
      </c>
    </row>
    <row r="15" spans="1:6" ht="31.5" customHeight="1">
      <c r="A15" s="40" t="s">
        <v>7</v>
      </c>
      <c r="B15" s="102" t="s">
        <v>174</v>
      </c>
      <c r="C15" s="36">
        <v>37600</v>
      </c>
      <c r="D15" s="36">
        <f t="shared" si="0"/>
        <v>37600</v>
      </c>
      <c r="E15" s="89" t="str">
        <f>IF(C15=D15,"-",D15-C15)</f>
        <v>-</v>
      </c>
      <c r="F15" s="90">
        <f>IF(C15=0,"-",D15/C15)</f>
        <v>1</v>
      </c>
    </row>
    <row r="16" spans="1:6" ht="31.5" customHeight="1">
      <c r="A16" s="40" t="s">
        <v>8</v>
      </c>
      <c r="B16" s="102" t="s">
        <v>167</v>
      </c>
      <c r="C16" s="36">
        <v>220154</v>
      </c>
      <c r="D16" s="36">
        <f t="shared" si="0"/>
        <v>220154</v>
      </c>
      <c r="E16" s="89" t="str">
        <f t="shared" si="1"/>
        <v>-</v>
      </c>
      <c r="F16" s="90">
        <f t="shared" si="2"/>
        <v>1</v>
      </c>
    </row>
    <row r="17" spans="1:6" ht="31.5" customHeight="1">
      <c r="A17" s="40" t="s">
        <v>9</v>
      </c>
      <c r="B17" s="102" t="s">
        <v>168</v>
      </c>
      <c r="C17" s="36">
        <v>101731</v>
      </c>
      <c r="D17" s="36">
        <f t="shared" si="0"/>
        <v>101731</v>
      </c>
      <c r="E17" s="89" t="str">
        <f t="shared" si="1"/>
        <v>-</v>
      </c>
      <c r="F17" s="90">
        <f t="shared" si="2"/>
        <v>1</v>
      </c>
    </row>
    <row r="18" spans="1:6" ht="34.5" customHeight="1">
      <c r="A18" s="40" t="s">
        <v>10</v>
      </c>
      <c r="B18" s="102" t="s">
        <v>176</v>
      </c>
      <c r="C18" s="36">
        <v>5439</v>
      </c>
      <c r="D18" s="36">
        <f t="shared" si="0"/>
        <v>5439</v>
      </c>
      <c r="E18" s="89" t="str">
        <f t="shared" si="1"/>
        <v>-</v>
      </c>
      <c r="F18" s="90">
        <f t="shared" si="2"/>
        <v>1</v>
      </c>
    </row>
    <row r="19" spans="1:6" ht="34.5" customHeight="1">
      <c r="A19" s="40" t="s">
        <v>11</v>
      </c>
      <c r="B19" s="102" t="s">
        <v>169</v>
      </c>
      <c r="C19" s="36">
        <v>16267</v>
      </c>
      <c r="D19" s="36">
        <f t="shared" si="0"/>
        <v>16267</v>
      </c>
      <c r="E19" s="89" t="str">
        <f t="shared" si="1"/>
        <v>-</v>
      </c>
      <c r="F19" s="90">
        <f t="shared" si="2"/>
        <v>1</v>
      </c>
    </row>
    <row r="20" spans="1:6" ht="31.5" customHeight="1">
      <c r="A20" s="40" t="s">
        <v>12</v>
      </c>
      <c r="B20" s="102" t="s">
        <v>170</v>
      </c>
      <c r="C20" s="36">
        <v>205452</v>
      </c>
      <c r="D20" s="36">
        <f t="shared" si="0"/>
        <v>205452</v>
      </c>
      <c r="E20" s="89" t="str">
        <f t="shared" si="1"/>
        <v>-</v>
      </c>
      <c r="F20" s="90">
        <f t="shared" si="2"/>
        <v>1</v>
      </c>
    </row>
    <row r="21" spans="1:6" ht="31.5" customHeight="1">
      <c r="A21" s="40" t="s">
        <v>14</v>
      </c>
      <c r="B21" s="46" t="s">
        <v>13</v>
      </c>
      <c r="C21" s="36">
        <v>79000</v>
      </c>
      <c r="D21" s="36">
        <f t="shared" si="0"/>
        <v>79000</v>
      </c>
      <c r="E21" s="89" t="str">
        <f t="shared" si="1"/>
        <v>-</v>
      </c>
      <c r="F21" s="90">
        <f t="shared" si="2"/>
        <v>1</v>
      </c>
    </row>
    <row r="22" spans="1:6" ht="31.5" customHeight="1">
      <c r="A22" s="41" t="s">
        <v>15</v>
      </c>
      <c r="B22" s="102" t="s">
        <v>172</v>
      </c>
      <c r="C22" s="36">
        <v>1171509</v>
      </c>
      <c r="D22" s="36">
        <f t="shared" si="0"/>
        <v>1171509</v>
      </c>
      <c r="E22" s="89" t="str">
        <f t="shared" si="1"/>
        <v>-</v>
      </c>
      <c r="F22" s="90">
        <f t="shared" si="2"/>
        <v>1</v>
      </c>
    </row>
    <row r="23" spans="1:6" ht="31.5" customHeight="1">
      <c r="A23" s="39" t="s">
        <v>177</v>
      </c>
      <c r="B23" s="45" t="s">
        <v>66</v>
      </c>
      <c r="C23" s="36">
        <v>4242</v>
      </c>
      <c r="D23" s="36">
        <f t="shared" si="0"/>
        <v>4242</v>
      </c>
      <c r="E23" s="89" t="str">
        <f t="shared" si="1"/>
        <v>-</v>
      </c>
      <c r="F23" s="90">
        <f t="shared" si="2"/>
        <v>1</v>
      </c>
    </row>
    <row r="24" spans="1:6" ht="33" customHeight="1">
      <c r="A24" s="42" t="s">
        <v>16</v>
      </c>
      <c r="B24" s="47" t="s">
        <v>140</v>
      </c>
      <c r="C24" s="36">
        <v>0</v>
      </c>
      <c r="D24" s="36">
        <f aca="true" t="shared" si="3" ref="D23:D29">C24</f>
        <v>0</v>
      </c>
      <c r="E24" s="89" t="str">
        <f>IF(C24=D24,"-",D24-C24)</f>
        <v>-</v>
      </c>
      <c r="F24" s="90" t="str">
        <f>IF(C24=0,"-",D24/C24)</f>
        <v>-</v>
      </c>
    </row>
    <row r="25" spans="1:6" ht="33" customHeight="1">
      <c r="A25" s="42" t="s">
        <v>137</v>
      </c>
      <c r="B25" s="48" t="s">
        <v>60</v>
      </c>
      <c r="C25" s="36">
        <v>0</v>
      </c>
      <c r="D25" s="36">
        <f t="shared" si="3"/>
        <v>0</v>
      </c>
      <c r="E25" s="89" t="str">
        <f>IF(C25=D25,"-",D25-C25)</f>
        <v>-</v>
      </c>
      <c r="F25" s="90" t="str">
        <f>IF(C25=0,"-",D25/C25)</f>
        <v>-</v>
      </c>
    </row>
    <row r="26" spans="1:6" ht="33" customHeight="1">
      <c r="A26" s="42" t="s">
        <v>138</v>
      </c>
      <c r="B26" s="48" t="s">
        <v>141</v>
      </c>
      <c r="C26" s="36">
        <v>0</v>
      </c>
      <c r="D26" s="36">
        <f t="shared" si="3"/>
        <v>0</v>
      </c>
      <c r="E26" s="89" t="str">
        <f>IF(C26=D26,"-",D26-C26)</f>
        <v>-</v>
      </c>
      <c r="F26" s="90" t="str">
        <f>IF(C26=0,"-",D26/C26)</f>
        <v>-</v>
      </c>
    </row>
    <row r="27" spans="1:6" ht="33" customHeight="1">
      <c r="A27" s="42" t="s">
        <v>139</v>
      </c>
      <c r="B27" s="48" t="s">
        <v>142</v>
      </c>
      <c r="C27" s="36">
        <v>15000</v>
      </c>
      <c r="D27" s="36">
        <f t="shared" si="3"/>
        <v>15000</v>
      </c>
      <c r="E27" s="89" t="str">
        <f>IF(C27=D27,"-",D27-C27)</f>
        <v>-</v>
      </c>
      <c r="F27" s="90">
        <f>IF(C27=0,"-",D27/C27)</f>
        <v>1</v>
      </c>
    </row>
    <row r="28" spans="1:6" s="5" customFormat="1" ht="31.5" customHeight="1">
      <c r="A28" s="43" t="s">
        <v>68</v>
      </c>
      <c r="B28" s="49" t="s">
        <v>69</v>
      </c>
      <c r="C28" s="35">
        <v>0</v>
      </c>
      <c r="D28" s="36">
        <f t="shared" si="3"/>
        <v>0</v>
      </c>
      <c r="E28" s="89" t="str">
        <f t="shared" si="1"/>
        <v>-</v>
      </c>
      <c r="F28" s="90" t="str">
        <f t="shared" si="2"/>
        <v>-</v>
      </c>
    </row>
    <row r="29" spans="1:6" s="5" customFormat="1" ht="31.5" customHeight="1">
      <c r="A29" s="43" t="s">
        <v>67</v>
      </c>
      <c r="B29" s="49" t="s">
        <v>70</v>
      </c>
      <c r="C29" s="35">
        <v>218216</v>
      </c>
      <c r="D29" s="36">
        <f t="shared" si="3"/>
        <v>218216</v>
      </c>
      <c r="E29" s="89" t="str">
        <f t="shared" si="1"/>
        <v>-</v>
      </c>
      <c r="F29" s="90">
        <f t="shared" si="2"/>
        <v>1</v>
      </c>
    </row>
    <row r="30" spans="1:6" s="3" customFormat="1" ht="30" customHeight="1">
      <c r="A30" s="37" t="s">
        <v>17</v>
      </c>
      <c r="B30" s="57" t="s">
        <v>18</v>
      </c>
      <c r="C30" s="34">
        <f>C31+C32+C33+C41+C42+C48+C49+C50+C47</f>
        <v>63366</v>
      </c>
      <c r="D30" s="34">
        <f>D31+D32+D33+D41+D42+D48+D49+D50+D47</f>
        <v>63366</v>
      </c>
      <c r="E30" s="13" t="str">
        <f>IF(C30=D30,"-",D30-C30)</f>
        <v>-</v>
      </c>
      <c r="F30" s="91">
        <f t="shared" si="2"/>
        <v>1</v>
      </c>
    </row>
    <row r="31" spans="1:6" ht="28.5" customHeight="1">
      <c r="A31" s="42" t="s">
        <v>19</v>
      </c>
      <c r="B31" s="51" t="s">
        <v>20</v>
      </c>
      <c r="C31" s="35">
        <v>2228</v>
      </c>
      <c r="D31" s="35">
        <f>C31</f>
        <v>2228</v>
      </c>
      <c r="E31" s="89" t="str">
        <f aca="true" t="shared" si="4" ref="E31:E51">IF(C31=D31,"-",D31-C31)</f>
        <v>-</v>
      </c>
      <c r="F31" s="90">
        <f t="shared" si="2"/>
        <v>1</v>
      </c>
    </row>
    <row r="32" spans="1:6" ht="28.5" customHeight="1">
      <c r="A32" s="42" t="s">
        <v>21</v>
      </c>
      <c r="B32" s="51" t="s">
        <v>22</v>
      </c>
      <c r="C32" s="35">
        <v>10841</v>
      </c>
      <c r="D32" s="35">
        <f>C32</f>
        <v>10841</v>
      </c>
      <c r="E32" s="89" t="str">
        <f t="shared" si="4"/>
        <v>-</v>
      </c>
      <c r="F32" s="90">
        <f t="shared" si="2"/>
        <v>1</v>
      </c>
    </row>
    <row r="33" spans="1:6" ht="28.5" customHeight="1">
      <c r="A33" s="42" t="s">
        <v>23</v>
      </c>
      <c r="B33" s="52" t="s">
        <v>37</v>
      </c>
      <c r="C33" s="35">
        <f>C34+C36+C37+C38+C39+C40</f>
        <v>393</v>
      </c>
      <c r="D33" s="35">
        <f>D34+D36+D37+D38+D39+D40</f>
        <v>393</v>
      </c>
      <c r="E33" s="89" t="str">
        <f t="shared" si="4"/>
        <v>-</v>
      </c>
      <c r="F33" s="90">
        <f t="shared" si="2"/>
        <v>1</v>
      </c>
    </row>
    <row r="34" spans="1:6" ht="28.5" customHeight="1">
      <c r="A34" s="53" t="s">
        <v>45</v>
      </c>
      <c r="B34" s="54" t="s">
        <v>38</v>
      </c>
      <c r="C34" s="35">
        <v>24</v>
      </c>
      <c r="D34" s="35">
        <f>C34</f>
        <v>24</v>
      </c>
      <c r="E34" s="89" t="str">
        <f t="shared" si="4"/>
        <v>-</v>
      </c>
      <c r="F34" s="90">
        <f t="shared" si="2"/>
        <v>1</v>
      </c>
    </row>
    <row r="35" spans="1:6" ht="28.5" customHeight="1">
      <c r="A35" s="53" t="s">
        <v>46</v>
      </c>
      <c r="B35" s="55" t="s">
        <v>39</v>
      </c>
      <c r="C35" s="35">
        <v>24</v>
      </c>
      <c r="D35" s="35">
        <f aca="true" t="shared" si="5" ref="D35:D47">C35</f>
        <v>24</v>
      </c>
      <c r="E35" s="89" t="str">
        <f t="shared" si="4"/>
        <v>-</v>
      </c>
      <c r="F35" s="90">
        <f t="shared" si="2"/>
        <v>1</v>
      </c>
    </row>
    <row r="36" spans="1:6" ht="28.5" customHeight="1">
      <c r="A36" s="53" t="s">
        <v>47</v>
      </c>
      <c r="B36" s="54" t="s">
        <v>40</v>
      </c>
      <c r="C36" s="35">
        <v>36</v>
      </c>
      <c r="D36" s="35">
        <f t="shared" si="5"/>
        <v>36</v>
      </c>
      <c r="E36" s="89" t="str">
        <f t="shared" si="4"/>
        <v>-</v>
      </c>
      <c r="F36" s="90">
        <f t="shared" si="2"/>
        <v>1</v>
      </c>
    </row>
    <row r="37" spans="1:6" ht="28.5" customHeight="1">
      <c r="A37" s="53" t="s">
        <v>48</v>
      </c>
      <c r="B37" s="54" t="s">
        <v>41</v>
      </c>
      <c r="C37" s="35">
        <v>0</v>
      </c>
      <c r="D37" s="35">
        <f t="shared" si="5"/>
        <v>0</v>
      </c>
      <c r="E37" s="89" t="str">
        <f t="shared" si="4"/>
        <v>-</v>
      </c>
      <c r="F37" s="90" t="str">
        <f t="shared" si="2"/>
        <v>-</v>
      </c>
    </row>
    <row r="38" spans="1:6" ht="28.5" customHeight="1">
      <c r="A38" s="53" t="s">
        <v>49</v>
      </c>
      <c r="B38" s="54" t="s">
        <v>42</v>
      </c>
      <c r="C38" s="35">
        <v>0</v>
      </c>
      <c r="D38" s="35">
        <f t="shared" si="5"/>
        <v>0</v>
      </c>
      <c r="E38" s="89" t="str">
        <f t="shared" si="4"/>
        <v>-</v>
      </c>
      <c r="F38" s="90" t="str">
        <f t="shared" si="2"/>
        <v>-</v>
      </c>
    </row>
    <row r="39" spans="1:6" ht="28.5" customHeight="1">
      <c r="A39" s="53" t="s">
        <v>50</v>
      </c>
      <c r="B39" s="54" t="s">
        <v>43</v>
      </c>
      <c r="C39" s="35">
        <v>309</v>
      </c>
      <c r="D39" s="35">
        <f t="shared" si="5"/>
        <v>309</v>
      </c>
      <c r="E39" s="89" t="str">
        <f t="shared" si="4"/>
        <v>-</v>
      </c>
      <c r="F39" s="90">
        <f t="shared" si="2"/>
        <v>1</v>
      </c>
    </row>
    <row r="40" spans="1:6" ht="28.5" customHeight="1">
      <c r="A40" s="53" t="s">
        <v>51</v>
      </c>
      <c r="B40" s="54" t="s">
        <v>44</v>
      </c>
      <c r="C40" s="35">
        <v>24</v>
      </c>
      <c r="D40" s="35">
        <f t="shared" si="5"/>
        <v>24</v>
      </c>
      <c r="E40" s="89" t="str">
        <f t="shared" si="4"/>
        <v>-</v>
      </c>
      <c r="F40" s="90">
        <f t="shared" si="2"/>
        <v>1</v>
      </c>
    </row>
    <row r="41" spans="1:6" ht="28.5" customHeight="1">
      <c r="A41" s="42" t="s">
        <v>24</v>
      </c>
      <c r="B41" s="51" t="s">
        <v>25</v>
      </c>
      <c r="C41" s="35">
        <v>38055</v>
      </c>
      <c r="D41" s="35">
        <f t="shared" si="5"/>
        <v>38055</v>
      </c>
      <c r="E41" s="89" t="str">
        <f t="shared" si="4"/>
        <v>-</v>
      </c>
      <c r="F41" s="90">
        <f t="shared" si="2"/>
        <v>1</v>
      </c>
    </row>
    <row r="42" spans="1:6" ht="28.5" customHeight="1">
      <c r="A42" s="42" t="s">
        <v>26</v>
      </c>
      <c r="B42" s="52" t="s">
        <v>61</v>
      </c>
      <c r="C42" s="35">
        <f>SUM(C43:C46)</f>
        <v>7656</v>
      </c>
      <c r="D42" s="35">
        <f>SUM(D43:D46)</f>
        <v>7656</v>
      </c>
      <c r="E42" s="89" t="str">
        <f t="shared" si="4"/>
        <v>-</v>
      </c>
      <c r="F42" s="90">
        <f t="shared" si="2"/>
        <v>1</v>
      </c>
    </row>
    <row r="43" spans="1:6" ht="28.5" customHeight="1">
      <c r="A43" s="53" t="s">
        <v>56</v>
      </c>
      <c r="B43" s="54" t="s">
        <v>52</v>
      </c>
      <c r="C43" s="35">
        <v>5781</v>
      </c>
      <c r="D43" s="35">
        <f>C43</f>
        <v>5781</v>
      </c>
      <c r="E43" s="89" t="str">
        <f t="shared" si="4"/>
        <v>-</v>
      </c>
      <c r="F43" s="90">
        <f t="shared" si="2"/>
        <v>1</v>
      </c>
    </row>
    <row r="44" spans="1:6" ht="28.5" customHeight="1">
      <c r="A44" s="53" t="s">
        <v>57</v>
      </c>
      <c r="B44" s="54" t="s">
        <v>53</v>
      </c>
      <c r="C44" s="35">
        <v>932</v>
      </c>
      <c r="D44" s="35">
        <f>C44</f>
        <v>932</v>
      </c>
      <c r="E44" s="89" t="str">
        <f t="shared" si="4"/>
        <v>-</v>
      </c>
      <c r="F44" s="90">
        <f t="shared" si="2"/>
        <v>1</v>
      </c>
    </row>
    <row r="45" spans="1:6" ht="28.5" customHeight="1">
      <c r="A45" s="53" t="s">
        <v>58</v>
      </c>
      <c r="B45" s="54" t="s">
        <v>54</v>
      </c>
      <c r="C45" s="35">
        <v>0</v>
      </c>
      <c r="D45" s="35">
        <f t="shared" si="5"/>
        <v>0</v>
      </c>
      <c r="E45" s="89" t="str">
        <f t="shared" si="4"/>
        <v>-</v>
      </c>
      <c r="F45" s="90" t="str">
        <f t="shared" si="2"/>
        <v>-</v>
      </c>
    </row>
    <row r="46" spans="1:6" ht="28.5" customHeight="1">
      <c r="A46" s="53" t="s">
        <v>59</v>
      </c>
      <c r="B46" s="54" t="s">
        <v>55</v>
      </c>
      <c r="C46" s="35">
        <v>943</v>
      </c>
      <c r="D46" s="35">
        <f>C46</f>
        <v>943</v>
      </c>
      <c r="E46" s="89" t="str">
        <f t="shared" si="4"/>
        <v>-</v>
      </c>
      <c r="F46" s="90">
        <f t="shared" si="2"/>
        <v>1</v>
      </c>
    </row>
    <row r="47" spans="1:6" ht="34.5" customHeight="1">
      <c r="A47" s="42" t="s">
        <v>27</v>
      </c>
      <c r="B47" s="51" t="s">
        <v>28</v>
      </c>
      <c r="C47" s="35">
        <v>0</v>
      </c>
      <c r="D47" s="35">
        <f t="shared" si="5"/>
        <v>0</v>
      </c>
      <c r="E47" s="89" t="str">
        <f t="shared" si="4"/>
        <v>-</v>
      </c>
      <c r="F47" s="90" t="str">
        <f aca="true" t="shared" si="6" ref="F47:F55">IF(C47=0,"-",D47/C47)</f>
        <v>-</v>
      </c>
    </row>
    <row r="48" spans="1:6" ht="34.5" customHeight="1">
      <c r="A48" s="42" t="s">
        <v>29</v>
      </c>
      <c r="B48" s="51" t="s">
        <v>116</v>
      </c>
      <c r="C48" s="36">
        <v>3848</v>
      </c>
      <c r="D48" s="35">
        <f>C48</f>
        <v>3848</v>
      </c>
      <c r="E48" s="89" t="str">
        <f t="shared" si="4"/>
        <v>-</v>
      </c>
      <c r="F48" s="92">
        <f t="shared" si="6"/>
        <v>1</v>
      </c>
    </row>
    <row r="49" spans="1:6" ht="34.5" customHeight="1">
      <c r="A49" s="42" t="s">
        <v>30</v>
      </c>
      <c r="B49" s="51" t="s">
        <v>31</v>
      </c>
      <c r="C49" s="36">
        <v>91</v>
      </c>
      <c r="D49" s="35">
        <f>C49</f>
        <v>91</v>
      </c>
      <c r="E49" s="89" t="str">
        <f t="shared" si="4"/>
        <v>-</v>
      </c>
      <c r="F49" s="92">
        <f t="shared" si="6"/>
        <v>1</v>
      </c>
    </row>
    <row r="50" spans="1:6" ht="34.5" customHeight="1">
      <c r="A50" s="42" t="s">
        <v>32</v>
      </c>
      <c r="B50" s="51" t="s">
        <v>33</v>
      </c>
      <c r="C50" s="35">
        <v>254</v>
      </c>
      <c r="D50" s="35">
        <f>C50</f>
        <v>254</v>
      </c>
      <c r="E50" s="89" t="str">
        <f t="shared" si="4"/>
        <v>-</v>
      </c>
      <c r="F50" s="90">
        <f t="shared" si="6"/>
        <v>1</v>
      </c>
    </row>
    <row r="51" spans="1:6" s="3" customFormat="1" ht="30" customHeight="1">
      <c r="A51" s="44" t="s">
        <v>34</v>
      </c>
      <c r="B51" s="56" t="s">
        <v>173</v>
      </c>
      <c r="C51" s="38">
        <f>SUM(C52:C55)</f>
        <v>53193</v>
      </c>
      <c r="D51" s="38">
        <f>SUM(D52:D55)</f>
        <v>53193</v>
      </c>
      <c r="E51" s="13" t="str">
        <f t="shared" si="4"/>
        <v>-</v>
      </c>
      <c r="F51" s="93">
        <f t="shared" si="6"/>
        <v>1</v>
      </c>
    </row>
    <row r="52" spans="1:6" ht="34.5" customHeight="1">
      <c r="A52" s="42" t="s">
        <v>119</v>
      </c>
      <c r="B52" s="51" t="s">
        <v>144</v>
      </c>
      <c r="C52" s="35">
        <v>15</v>
      </c>
      <c r="D52" s="35">
        <f>C52</f>
        <v>15</v>
      </c>
      <c r="E52" s="94" t="str">
        <f>IF(C52=D52,"-",D52-C52)</f>
        <v>-</v>
      </c>
      <c r="F52" s="100">
        <f t="shared" si="6"/>
        <v>1</v>
      </c>
    </row>
    <row r="53" spans="1:6" ht="34.5" customHeight="1">
      <c r="A53" s="42" t="s">
        <v>35</v>
      </c>
      <c r="B53" s="51" t="s">
        <v>63</v>
      </c>
      <c r="C53" s="35">
        <v>51178</v>
      </c>
      <c r="D53" s="35">
        <f>C53</f>
        <v>51178</v>
      </c>
      <c r="E53" s="94" t="str">
        <f>IF(C53=D53,"-",D53-C53)</f>
        <v>-</v>
      </c>
      <c r="F53" s="100">
        <f t="shared" si="6"/>
        <v>1</v>
      </c>
    </row>
    <row r="54" spans="1:6" ht="34.5" customHeight="1">
      <c r="A54" s="42" t="s">
        <v>36</v>
      </c>
      <c r="B54" s="51" t="s">
        <v>121</v>
      </c>
      <c r="C54" s="35">
        <v>0</v>
      </c>
      <c r="D54" s="35">
        <f>C54</f>
        <v>0</v>
      </c>
      <c r="E54" s="94" t="str">
        <f>IF(C54=D54,"-",D54-C54)</f>
        <v>-</v>
      </c>
      <c r="F54" s="100" t="str">
        <f t="shared" si="6"/>
        <v>-</v>
      </c>
    </row>
    <row r="55" spans="1:6" ht="34.5" customHeight="1">
      <c r="A55" s="42" t="s">
        <v>120</v>
      </c>
      <c r="B55" s="51" t="s">
        <v>122</v>
      </c>
      <c r="C55" s="35">
        <v>2000</v>
      </c>
      <c r="D55" s="35">
        <f>C55</f>
        <v>2000</v>
      </c>
      <c r="E55" s="94" t="str">
        <f>IF(C55=D55,"-",D55-C55)</f>
        <v>-</v>
      </c>
      <c r="F55" s="100">
        <f t="shared" si="6"/>
        <v>1</v>
      </c>
    </row>
    <row r="56" spans="1:6" ht="32.25" customHeight="1">
      <c r="A56" s="44" t="s">
        <v>127</v>
      </c>
      <c r="B56" s="56" t="s">
        <v>154</v>
      </c>
      <c r="C56" s="38">
        <v>36564</v>
      </c>
      <c r="D56" s="38">
        <f>C56</f>
        <v>36564</v>
      </c>
      <c r="E56" s="13" t="str">
        <f>IF(C56=D56,"-",D56-C56)</f>
        <v>-</v>
      </c>
      <c r="F56" s="93">
        <f>IF(C56=0,"-",D56/C56)</f>
        <v>1</v>
      </c>
    </row>
  </sheetData>
  <sheetProtection formatCells="0" formatColumns="0" formatRows="0" insertColumns="0" insertRows="0" insertHyperlinks="0" deleteColumns="0" deleteRows="0"/>
  <mergeCells count="8">
    <mergeCell ref="A2:C2"/>
    <mergeCell ref="A4:A5"/>
    <mergeCell ref="B4:B5"/>
    <mergeCell ref="A1:F1"/>
    <mergeCell ref="D4:D5"/>
    <mergeCell ref="E4:E5"/>
    <mergeCell ref="F4:F5"/>
    <mergeCell ref="C4:C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44" r:id="rId1"/>
  <headerFooter alignWithMargins="0">
    <oddFooter>&amp;R&amp;20&amp;P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showGridLines="0" zoomScale="55" zoomScaleNormal="55" zoomScaleSheetLayoutView="55" zoomScalePageLayoutView="0" workbookViewId="0" topLeftCell="A1">
      <pane xSplit="2" ySplit="7" topLeftCell="C8" activePane="bottomRight" state="frozen"/>
      <selection pane="topLeft" activeCell="E2" sqref="E1:F16384"/>
      <selection pane="topRight" activeCell="E2" sqref="E1:F16384"/>
      <selection pane="bottomLeft" activeCell="E2" sqref="E1:F16384"/>
      <selection pane="bottomRight" activeCell="E2" sqref="E1:F16384"/>
    </sheetView>
  </sheetViews>
  <sheetFormatPr defaultColWidth="9.00390625" defaultRowHeight="12.75"/>
  <cols>
    <col min="1" max="1" width="9.125" style="2" customWidth="1"/>
    <col min="2" max="2" width="194.375" style="2" customWidth="1"/>
    <col min="3" max="3" width="20.75390625" style="2" hidden="1" customWidth="1"/>
    <col min="4" max="4" width="29.625" style="2" customWidth="1"/>
    <col min="5" max="5" width="20.75390625" style="2" hidden="1" customWidth="1"/>
    <col min="6" max="6" width="22.25390625" style="2" hidden="1" customWidth="1"/>
    <col min="7" max="16384" width="9.125" style="2" customWidth="1"/>
  </cols>
  <sheetData>
    <row r="1" spans="1:6" s="59" customFormat="1" ht="38.25" customHeight="1">
      <c r="A1" s="136"/>
      <c r="B1" s="136"/>
      <c r="C1" s="136"/>
      <c r="D1" s="136"/>
      <c r="E1" s="136"/>
      <c r="F1" s="136"/>
    </row>
    <row r="2" spans="1:3" s="61" customFormat="1" ht="33" customHeight="1">
      <c r="A2" s="137" t="s">
        <v>78</v>
      </c>
      <c r="B2" s="137"/>
      <c r="C2" s="137"/>
    </row>
    <row r="3" spans="1:6" ht="33" customHeight="1">
      <c r="A3" s="1"/>
      <c r="B3" s="87"/>
      <c r="C3" s="30"/>
      <c r="D3" s="30" t="s">
        <v>90</v>
      </c>
      <c r="E3" s="30"/>
      <c r="F3" s="30" t="s">
        <v>90</v>
      </c>
    </row>
    <row r="4" spans="1:6" s="6" customFormat="1" ht="33" customHeight="1">
      <c r="A4" s="139" t="s">
        <v>163</v>
      </c>
      <c r="B4" s="138" t="s">
        <v>62</v>
      </c>
      <c r="C4" s="134" t="s">
        <v>162</v>
      </c>
      <c r="D4" s="131" t="s">
        <v>239</v>
      </c>
      <c r="E4" s="133" t="s">
        <v>161</v>
      </c>
      <c r="F4" s="133" t="s">
        <v>160</v>
      </c>
    </row>
    <row r="5" spans="1:6" s="6" customFormat="1" ht="33" customHeight="1">
      <c r="A5" s="138"/>
      <c r="B5" s="138"/>
      <c r="C5" s="135"/>
      <c r="D5" s="132"/>
      <c r="E5" s="133"/>
      <c r="F5" s="133"/>
    </row>
    <row r="6" spans="1:6" s="4" customFormat="1" ht="14.25">
      <c r="A6" s="31">
        <v>1</v>
      </c>
      <c r="B6" s="32">
        <v>2</v>
      </c>
      <c r="C6" s="32" t="s">
        <v>87</v>
      </c>
      <c r="D6" s="32" t="s">
        <v>87</v>
      </c>
      <c r="E6" s="32" t="s">
        <v>158</v>
      </c>
      <c r="F6" s="32" t="s">
        <v>159</v>
      </c>
    </row>
    <row r="7" spans="1:6" s="3" customFormat="1" ht="30" customHeight="1">
      <c r="A7" s="33" t="s">
        <v>0</v>
      </c>
      <c r="B7" s="50" t="s">
        <v>143</v>
      </c>
      <c r="C7" s="16">
        <f>C8+C9+C10+C12+C13+C14+C15+C16+C17+C18+C19+C20+C21+C22+C24+C25+C26+C27</f>
        <v>1383784</v>
      </c>
      <c r="D7" s="16">
        <f>D8+D9+D10+D12+D13+D14+D15+D16+D17+D18+D19+D20+D21+D22+D24+D25+D26+D27</f>
        <v>1383784</v>
      </c>
      <c r="E7" s="13" t="str">
        <f>IF(C7=D7,"-",D7-C7)</f>
        <v>-</v>
      </c>
      <c r="F7" s="88">
        <f>IF(C7=0,"-",D7/C7)</f>
        <v>1</v>
      </c>
    </row>
    <row r="8" spans="1:6" ht="31.5" customHeight="1">
      <c r="A8" s="40" t="s">
        <v>1</v>
      </c>
      <c r="B8" s="102" t="s">
        <v>164</v>
      </c>
      <c r="C8" s="36">
        <v>187351</v>
      </c>
      <c r="D8" s="36">
        <f aca="true" t="shared" si="0" ref="D8:D22">C8</f>
        <v>187351</v>
      </c>
      <c r="E8" s="89" t="str">
        <f aca="true" t="shared" si="1" ref="E8:E29">IF(C8=D8,"-",D8-C8)</f>
        <v>-</v>
      </c>
      <c r="F8" s="90">
        <f aca="true" t="shared" si="2" ref="F8:F46">IF(C8=0,"-",D8/C8)</f>
        <v>1</v>
      </c>
    </row>
    <row r="9" spans="1:6" ht="31.5" customHeight="1">
      <c r="A9" s="40" t="s">
        <v>2</v>
      </c>
      <c r="B9" s="102" t="s">
        <v>165</v>
      </c>
      <c r="C9" s="36">
        <v>105084</v>
      </c>
      <c r="D9" s="36">
        <f t="shared" si="0"/>
        <v>105084</v>
      </c>
      <c r="E9" s="89" t="str">
        <f t="shared" si="1"/>
        <v>-</v>
      </c>
      <c r="F9" s="90">
        <f t="shared" si="2"/>
        <v>1</v>
      </c>
    </row>
    <row r="10" spans="1:6" ht="31.5" customHeight="1">
      <c r="A10" s="40" t="s">
        <v>3</v>
      </c>
      <c r="B10" s="102" t="s">
        <v>157</v>
      </c>
      <c r="C10" s="36">
        <v>641732</v>
      </c>
      <c r="D10" s="36">
        <f t="shared" si="0"/>
        <v>641732</v>
      </c>
      <c r="E10" s="89" t="str">
        <f t="shared" si="1"/>
        <v>-</v>
      </c>
      <c r="F10" s="90">
        <f t="shared" si="2"/>
        <v>1</v>
      </c>
    </row>
    <row r="11" spans="1:6" ht="31.5" customHeight="1">
      <c r="A11" s="103" t="s">
        <v>64</v>
      </c>
      <c r="B11" s="45" t="s">
        <v>65</v>
      </c>
      <c r="C11" s="36">
        <v>33500</v>
      </c>
      <c r="D11" s="36">
        <f t="shared" si="0"/>
        <v>33500</v>
      </c>
      <c r="E11" s="89" t="str">
        <f t="shared" si="1"/>
        <v>-</v>
      </c>
      <c r="F11" s="90">
        <f t="shared" si="2"/>
        <v>1</v>
      </c>
    </row>
    <row r="12" spans="1:6" ht="31.5" customHeight="1">
      <c r="A12" s="40" t="s">
        <v>4</v>
      </c>
      <c r="B12" s="102" t="s">
        <v>171</v>
      </c>
      <c r="C12" s="36">
        <v>51681</v>
      </c>
      <c r="D12" s="36">
        <f t="shared" si="0"/>
        <v>51681</v>
      </c>
      <c r="E12" s="89" t="str">
        <f t="shared" si="1"/>
        <v>-</v>
      </c>
      <c r="F12" s="90">
        <f t="shared" si="2"/>
        <v>1</v>
      </c>
    </row>
    <row r="13" spans="1:6" ht="31.5" customHeight="1">
      <c r="A13" s="40" t="s">
        <v>5</v>
      </c>
      <c r="B13" s="102" t="s">
        <v>166</v>
      </c>
      <c r="C13" s="36">
        <v>48939</v>
      </c>
      <c r="D13" s="36">
        <f t="shared" si="0"/>
        <v>48939</v>
      </c>
      <c r="E13" s="89" t="str">
        <f t="shared" si="1"/>
        <v>-</v>
      </c>
      <c r="F13" s="90">
        <f t="shared" si="2"/>
        <v>1</v>
      </c>
    </row>
    <row r="14" spans="1:6" ht="31.5" customHeight="1">
      <c r="A14" s="40" t="s">
        <v>6</v>
      </c>
      <c r="B14" s="102" t="s">
        <v>175</v>
      </c>
      <c r="C14" s="36">
        <v>29092</v>
      </c>
      <c r="D14" s="36">
        <f t="shared" si="0"/>
        <v>29092</v>
      </c>
      <c r="E14" s="89" t="str">
        <f t="shared" si="1"/>
        <v>-</v>
      </c>
      <c r="F14" s="90">
        <f t="shared" si="2"/>
        <v>1</v>
      </c>
    </row>
    <row r="15" spans="1:6" ht="31.5" customHeight="1">
      <c r="A15" s="40" t="s">
        <v>7</v>
      </c>
      <c r="B15" s="102" t="s">
        <v>174</v>
      </c>
      <c r="C15" s="36">
        <v>7790</v>
      </c>
      <c r="D15" s="36">
        <f t="shared" si="0"/>
        <v>7790</v>
      </c>
      <c r="E15" s="89" t="str">
        <f>IF(C15=D15,"-",D15-C15)</f>
        <v>-</v>
      </c>
      <c r="F15" s="90">
        <f>IF(C15=0,"-",D15/C15)</f>
        <v>1</v>
      </c>
    </row>
    <row r="16" spans="1:6" ht="31.5" customHeight="1">
      <c r="A16" s="40" t="s">
        <v>8</v>
      </c>
      <c r="B16" s="102" t="s">
        <v>167</v>
      </c>
      <c r="C16" s="36">
        <v>45964</v>
      </c>
      <c r="D16" s="36">
        <f t="shared" si="0"/>
        <v>45964</v>
      </c>
      <c r="E16" s="89" t="str">
        <f t="shared" si="1"/>
        <v>-</v>
      </c>
      <c r="F16" s="90">
        <f t="shared" si="2"/>
        <v>1</v>
      </c>
    </row>
    <row r="17" spans="1:6" ht="31.5" customHeight="1">
      <c r="A17" s="40" t="s">
        <v>9</v>
      </c>
      <c r="B17" s="102" t="s">
        <v>168</v>
      </c>
      <c r="C17" s="36">
        <v>15870</v>
      </c>
      <c r="D17" s="36">
        <f t="shared" si="0"/>
        <v>15870</v>
      </c>
      <c r="E17" s="89" t="str">
        <f t="shared" si="1"/>
        <v>-</v>
      </c>
      <c r="F17" s="90">
        <f t="shared" si="2"/>
        <v>1</v>
      </c>
    </row>
    <row r="18" spans="1:6" ht="34.5" customHeight="1">
      <c r="A18" s="40" t="s">
        <v>10</v>
      </c>
      <c r="B18" s="102" t="s">
        <v>176</v>
      </c>
      <c r="C18" s="36">
        <v>1250</v>
      </c>
      <c r="D18" s="36">
        <f t="shared" si="0"/>
        <v>1250</v>
      </c>
      <c r="E18" s="89" t="str">
        <f t="shared" si="1"/>
        <v>-</v>
      </c>
      <c r="F18" s="90">
        <f t="shared" si="2"/>
        <v>1</v>
      </c>
    </row>
    <row r="19" spans="1:6" ht="34.5" customHeight="1">
      <c r="A19" s="40" t="s">
        <v>11</v>
      </c>
      <c r="B19" s="102" t="s">
        <v>169</v>
      </c>
      <c r="C19" s="36">
        <v>3840</v>
      </c>
      <c r="D19" s="36">
        <f t="shared" si="0"/>
        <v>3840</v>
      </c>
      <c r="E19" s="89" t="str">
        <f t="shared" si="1"/>
        <v>-</v>
      </c>
      <c r="F19" s="90">
        <f t="shared" si="2"/>
        <v>1</v>
      </c>
    </row>
    <row r="20" spans="1:6" ht="31.5" customHeight="1">
      <c r="A20" s="40" t="s">
        <v>12</v>
      </c>
      <c r="B20" s="102" t="s">
        <v>170</v>
      </c>
      <c r="C20" s="36">
        <v>33159</v>
      </c>
      <c r="D20" s="36">
        <f t="shared" si="0"/>
        <v>33159</v>
      </c>
      <c r="E20" s="89" t="str">
        <f t="shared" si="1"/>
        <v>-</v>
      </c>
      <c r="F20" s="90">
        <f t="shared" si="2"/>
        <v>1</v>
      </c>
    </row>
    <row r="21" spans="1:6" ht="31.5" customHeight="1">
      <c r="A21" s="40" t="s">
        <v>14</v>
      </c>
      <c r="B21" s="46" t="s">
        <v>13</v>
      </c>
      <c r="C21" s="36">
        <v>16000</v>
      </c>
      <c r="D21" s="36">
        <f t="shared" si="0"/>
        <v>16000</v>
      </c>
      <c r="E21" s="89" t="str">
        <f t="shared" si="1"/>
        <v>-</v>
      </c>
      <c r="F21" s="90">
        <f t="shared" si="2"/>
        <v>1</v>
      </c>
    </row>
    <row r="22" spans="1:6" ht="31.5" customHeight="1">
      <c r="A22" s="41" t="s">
        <v>15</v>
      </c>
      <c r="B22" s="102" t="s">
        <v>172</v>
      </c>
      <c r="C22" s="36">
        <v>195232</v>
      </c>
      <c r="D22" s="36">
        <f t="shared" si="0"/>
        <v>195232</v>
      </c>
      <c r="E22" s="89" t="str">
        <f t="shared" si="1"/>
        <v>-</v>
      </c>
      <c r="F22" s="90">
        <f t="shared" si="2"/>
        <v>1</v>
      </c>
    </row>
    <row r="23" spans="1:6" ht="31.5" customHeight="1">
      <c r="A23" s="39" t="s">
        <v>177</v>
      </c>
      <c r="B23" s="45" t="s">
        <v>66</v>
      </c>
      <c r="C23" s="36">
        <v>800</v>
      </c>
      <c r="D23" s="36">
        <f aca="true" t="shared" si="3" ref="D23:D29">C23</f>
        <v>800</v>
      </c>
      <c r="E23" s="89" t="str">
        <f t="shared" si="1"/>
        <v>-</v>
      </c>
      <c r="F23" s="90">
        <f t="shared" si="2"/>
        <v>1</v>
      </c>
    </row>
    <row r="24" spans="1:6" ht="33" customHeight="1">
      <c r="A24" s="42" t="s">
        <v>16</v>
      </c>
      <c r="B24" s="47" t="s">
        <v>140</v>
      </c>
      <c r="C24" s="36">
        <v>0</v>
      </c>
      <c r="D24" s="36">
        <f t="shared" si="3"/>
        <v>0</v>
      </c>
      <c r="E24" s="89" t="str">
        <f>IF(C24=D24,"-",D24-C24)</f>
        <v>-</v>
      </c>
      <c r="F24" s="90" t="str">
        <f>IF(C24=0,"-",D24/C24)</f>
        <v>-</v>
      </c>
    </row>
    <row r="25" spans="1:6" ht="33" customHeight="1">
      <c r="A25" s="42" t="s">
        <v>137</v>
      </c>
      <c r="B25" s="48" t="s">
        <v>60</v>
      </c>
      <c r="C25" s="36">
        <v>0</v>
      </c>
      <c r="D25" s="36">
        <f t="shared" si="3"/>
        <v>0</v>
      </c>
      <c r="E25" s="89" t="str">
        <f>IF(C25=D25,"-",D25-C25)</f>
        <v>-</v>
      </c>
      <c r="F25" s="90" t="str">
        <f>IF(C25=0,"-",D25/C25)</f>
        <v>-</v>
      </c>
    </row>
    <row r="26" spans="1:6" ht="33" customHeight="1">
      <c r="A26" s="42" t="s">
        <v>138</v>
      </c>
      <c r="B26" s="48" t="s">
        <v>141</v>
      </c>
      <c r="C26" s="36">
        <v>0</v>
      </c>
      <c r="D26" s="36">
        <f t="shared" si="3"/>
        <v>0</v>
      </c>
      <c r="E26" s="89" t="str">
        <f>IF(C26=D26,"-",D26-C26)</f>
        <v>-</v>
      </c>
      <c r="F26" s="90" t="str">
        <f>IF(C26=0,"-",D26/C26)</f>
        <v>-</v>
      </c>
    </row>
    <row r="27" spans="1:6" ht="33" customHeight="1">
      <c r="A27" s="42" t="s">
        <v>139</v>
      </c>
      <c r="B27" s="48" t="s">
        <v>142</v>
      </c>
      <c r="C27" s="36">
        <v>800</v>
      </c>
      <c r="D27" s="36">
        <f t="shared" si="3"/>
        <v>800</v>
      </c>
      <c r="E27" s="89" t="str">
        <f>IF(C27=D27,"-",D27-C27)</f>
        <v>-</v>
      </c>
      <c r="F27" s="90">
        <f>IF(C27=0,"-",D27/C27)</f>
        <v>1</v>
      </c>
    </row>
    <row r="28" spans="1:6" s="5" customFormat="1" ht="31.5" customHeight="1">
      <c r="A28" s="43" t="s">
        <v>68</v>
      </c>
      <c r="B28" s="49" t="s">
        <v>69</v>
      </c>
      <c r="C28" s="35">
        <v>0</v>
      </c>
      <c r="D28" s="36">
        <f t="shared" si="3"/>
        <v>0</v>
      </c>
      <c r="E28" s="89" t="str">
        <f t="shared" si="1"/>
        <v>-</v>
      </c>
      <c r="F28" s="90" t="str">
        <f t="shared" si="2"/>
        <v>-</v>
      </c>
    </row>
    <row r="29" spans="1:6" s="5" customFormat="1" ht="31.5" customHeight="1">
      <c r="A29" s="43" t="s">
        <v>67</v>
      </c>
      <c r="B29" s="49" t="s">
        <v>70</v>
      </c>
      <c r="C29" s="35">
        <v>49146</v>
      </c>
      <c r="D29" s="36">
        <f t="shared" si="3"/>
        <v>49146</v>
      </c>
      <c r="E29" s="89" t="str">
        <f t="shared" si="1"/>
        <v>-</v>
      </c>
      <c r="F29" s="90">
        <f t="shared" si="2"/>
        <v>1</v>
      </c>
    </row>
    <row r="30" spans="1:6" s="3" customFormat="1" ht="30" customHeight="1">
      <c r="A30" s="37" t="s">
        <v>17</v>
      </c>
      <c r="B30" s="57" t="s">
        <v>18</v>
      </c>
      <c r="C30" s="34">
        <f>C31+C32+C33+C41+C42+C48+C49+C50+C47</f>
        <v>15426</v>
      </c>
      <c r="D30" s="34">
        <f>D31+D32+D33+D41+D42+D48+D49+D50+D47</f>
        <v>15426</v>
      </c>
      <c r="E30" s="13" t="str">
        <f>IF(C30=D30,"-",D30-C30)</f>
        <v>-</v>
      </c>
      <c r="F30" s="91">
        <f t="shared" si="2"/>
        <v>1</v>
      </c>
    </row>
    <row r="31" spans="1:6" ht="28.5" customHeight="1">
      <c r="A31" s="42" t="s">
        <v>19</v>
      </c>
      <c r="B31" s="51" t="s">
        <v>20</v>
      </c>
      <c r="C31" s="35">
        <v>724</v>
      </c>
      <c r="D31" s="35">
        <f>C31</f>
        <v>724</v>
      </c>
      <c r="E31" s="89" t="str">
        <f aca="true" t="shared" si="4" ref="E31:E51">IF(C31=D31,"-",D31-C31)</f>
        <v>-</v>
      </c>
      <c r="F31" s="90">
        <f t="shared" si="2"/>
        <v>1</v>
      </c>
    </row>
    <row r="32" spans="1:6" ht="28.5" customHeight="1">
      <c r="A32" s="42" t="s">
        <v>21</v>
      </c>
      <c r="B32" s="51" t="s">
        <v>22</v>
      </c>
      <c r="C32" s="35">
        <v>1332</v>
      </c>
      <c r="D32" s="35">
        <f>C32</f>
        <v>1332</v>
      </c>
      <c r="E32" s="89" t="str">
        <f t="shared" si="4"/>
        <v>-</v>
      </c>
      <c r="F32" s="90">
        <f t="shared" si="2"/>
        <v>1</v>
      </c>
    </row>
    <row r="33" spans="1:6" ht="28.5" customHeight="1">
      <c r="A33" s="42" t="s">
        <v>23</v>
      </c>
      <c r="B33" s="52" t="s">
        <v>37</v>
      </c>
      <c r="C33" s="35">
        <f>C34+C36+C37+C38+C39+C40</f>
        <v>103</v>
      </c>
      <c r="D33" s="35">
        <f>D34+D36+D37+D38+D39+D40</f>
        <v>103</v>
      </c>
      <c r="E33" s="89" t="str">
        <f t="shared" si="4"/>
        <v>-</v>
      </c>
      <c r="F33" s="90">
        <f t="shared" si="2"/>
        <v>1</v>
      </c>
    </row>
    <row r="34" spans="1:6" ht="28.5" customHeight="1">
      <c r="A34" s="53" t="s">
        <v>45</v>
      </c>
      <c r="B34" s="54" t="s">
        <v>38</v>
      </c>
      <c r="C34" s="35">
        <v>0</v>
      </c>
      <c r="D34" s="35">
        <f aca="true" t="shared" si="5" ref="D34:D41">C34</f>
        <v>0</v>
      </c>
      <c r="E34" s="89" t="str">
        <f t="shared" si="4"/>
        <v>-</v>
      </c>
      <c r="F34" s="90" t="str">
        <f t="shared" si="2"/>
        <v>-</v>
      </c>
    </row>
    <row r="35" spans="1:6" ht="28.5" customHeight="1">
      <c r="A35" s="53" t="s">
        <v>46</v>
      </c>
      <c r="B35" s="55" t="s">
        <v>39</v>
      </c>
      <c r="C35" s="35">
        <v>0</v>
      </c>
      <c r="D35" s="35">
        <f t="shared" si="5"/>
        <v>0</v>
      </c>
      <c r="E35" s="89" t="str">
        <f t="shared" si="4"/>
        <v>-</v>
      </c>
      <c r="F35" s="90" t="str">
        <f t="shared" si="2"/>
        <v>-</v>
      </c>
    </row>
    <row r="36" spans="1:6" ht="28.5" customHeight="1">
      <c r="A36" s="53" t="s">
        <v>47</v>
      </c>
      <c r="B36" s="54" t="s">
        <v>40</v>
      </c>
      <c r="C36" s="35">
        <v>0</v>
      </c>
      <c r="D36" s="35">
        <f t="shared" si="5"/>
        <v>0</v>
      </c>
      <c r="E36" s="89" t="str">
        <f t="shared" si="4"/>
        <v>-</v>
      </c>
      <c r="F36" s="90" t="str">
        <f t="shared" si="2"/>
        <v>-</v>
      </c>
    </row>
    <row r="37" spans="1:6" ht="28.5" customHeight="1">
      <c r="A37" s="53" t="s">
        <v>48</v>
      </c>
      <c r="B37" s="54" t="s">
        <v>41</v>
      </c>
      <c r="C37" s="35">
        <v>0</v>
      </c>
      <c r="D37" s="35">
        <f t="shared" si="5"/>
        <v>0</v>
      </c>
      <c r="E37" s="89" t="str">
        <f t="shared" si="4"/>
        <v>-</v>
      </c>
      <c r="F37" s="90" t="str">
        <f t="shared" si="2"/>
        <v>-</v>
      </c>
    </row>
    <row r="38" spans="1:6" ht="28.5" customHeight="1">
      <c r="A38" s="53" t="s">
        <v>49</v>
      </c>
      <c r="B38" s="54" t="s">
        <v>42</v>
      </c>
      <c r="C38" s="35">
        <v>0</v>
      </c>
      <c r="D38" s="35">
        <f t="shared" si="5"/>
        <v>0</v>
      </c>
      <c r="E38" s="89" t="str">
        <f t="shared" si="4"/>
        <v>-</v>
      </c>
      <c r="F38" s="90" t="str">
        <f t="shared" si="2"/>
        <v>-</v>
      </c>
    </row>
    <row r="39" spans="1:6" ht="28.5" customHeight="1">
      <c r="A39" s="53" t="s">
        <v>50</v>
      </c>
      <c r="B39" s="54" t="s">
        <v>43</v>
      </c>
      <c r="C39" s="35">
        <v>101</v>
      </c>
      <c r="D39" s="35">
        <f t="shared" si="5"/>
        <v>101</v>
      </c>
      <c r="E39" s="89" t="str">
        <f t="shared" si="4"/>
        <v>-</v>
      </c>
      <c r="F39" s="90">
        <f t="shared" si="2"/>
        <v>1</v>
      </c>
    </row>
    <row r="40" spans="1:6" ht="28.5" customHeight="1">
      <c r="A40" s="53" t="s">
        <v>51</v>
      </c>
      <c r="B40" s="54" t="s">
        <v>44</v>
      </c>
      <c r="C40" s="35">
        <v>2</v>
      </c>
      <c r="D40" s="35">
        <f t="shared" si="5"/>
        <v>2</v>
      </c>
      <c r="E40" s="89" t="str">
        <f t="shared" si="4"/>
        <v>-</v>
      </c>
      <c r="F40" s="90">
        <f t="shared" si="2"/>
        <v>1</v>
      </c>
    </row>
    <row r="41" spans="1:6" ht="28.5" customHeight="1">
      <c r="A41" s="42" t="s">
        <v>24</v>
      </c>
      <c r="B41" s="51" t="s">
        <v>25</v>
      </c>
      <c r="C41" s="35">
        <v>7853</v>
      </c>
      <c r="D41" s="35">
        <f t="shared" si="5"/>
        <v>7853</v>
      </c>
      <c r="E41" s="89" t="str">
        <f t="shared" si="4"/>
        <v>-</v>
      </c>
      <c r="F41" s="90">
        <f t="shared" si="2"/>
        <v>1</v>
      </c>
    </row>
    <row r="42" spans="1:6" ht="28.5" customHeight="1">
      <c r="A42" s="42" t="s">
        <v>26</v>
      </c>
      <c r="B42" s="52" t="s">
        <v>61</v>
      </c>
      <c r="C42" s="35">
        <f>SUM(C43:C46)</f>
        <v>1569</v>
      </c>
      <c r="D42" s="35">
        <f>SUM(D43:D46)</f>
        <v>1569</v>
      </c>
      <c r="E42" s="89" t="str">
        <f t="shared" si="4"/>
        <v>-</v>
      </c>
      <c r="F42" s="90">
        <f t="shared" si="2"/>
        <v>1</v>
      </c>
    </row>
    <row r="43" spans="1:6" ht="28.5" customHeight="1">
      <c r="A43" s="53" t="s">
        <v>56</v>
      </c>
      <c r="B43" s="54" t="s">
        <v>52</v>
      </c>
      <c r="C43" s="35">
        <v>1193</v>
      </c>
      <c r="D43" s="35">
        <f aca="true" t="shared" si="6" ref="D43:D50">C43</f>
        <v>1193</v>
      </c>
      <c r="E43" s="89" t="str">
        <f t="shared" si="4"/>
        <v>-</v>
      </c>
      <c r="F43" s="90">
        <f t="shared" si="2"/>
        <v>1</v>
      </c>
    </row>
    <row r="44" spans="1:6" ht="28.5" customHeight="1">
      <c r="A44" s="53" t="s">
        <v>57</v>
      </c>
      <c r="B44" s="54" t="s">
        <v>53</v>
      </c>
      <c r="C44" s="35">
        <v>192</v>
      </c>
      <c r="D44" s="35">
        <f t="shared" si="6"/>
        <v>192</v>
      </c>
      <c r="E44" s="89" t="str">
        <f t="shared" si="4"/>
        <v>-</v>
      </c>
      <c r="F44" s="90">
        <f t="shared" si="2"/>
        <v>1</v>
      </c>
    </row>
    <row r="45" spans="1:6" ht="28.5" customHeight="1">
      <c r="A45" s="53" t="s">
        <v>58</v>
      </c>
      <c r="B45" s="54" t="s">
        <v>54</v>
      </c>
      <c r="C45" s="35">
        <v>0</v>
      </c>
      <c r="D45" s="35">
        <f t="shared" si="6"/>
        <v>0</v>
      </c>
      <c r="E45" s="89" t="str">
        <f t="shared" si="4"/>
        <v>-</v>
      </c>
      <c r="F45" s="90" t="str">
        <f t="shared" si="2"/>
        <v>-</v>
      </c>
    </row>
    <row r="46" spans="1:6" ht="28.5" customHeight="1">
      <c r="A46" s="53" t="s">
        <v>59</v>
      </c>
      <c r="B46" s="54" t="s">
        <v>55</v>
      </c>
      <c r="C46" s="35">
        <v>184</v>
      </c>
      <c r="D46" s="35">
        <f t="shared" si="6"/>
        <v>184</v>
      </c>
      <c r="E46" s="89" t="str">
        <f t="shared" si="4"/>
        <v>-</v>
      </c>
      <c r="F46" s="90">
        <f t="shared" si="2"/>
        <v>1</v>
      </c>
    </row>
    <row r="47" spans="1:6" ht="34.5" customHeight="1">
      <c r="A47" s="42" t="s">
        <v>27</v>
      </c>
      <c r="B47" s="51" t="s">
        <v>28</v>
      </c>
      <c r="C47" s="35">
        <v>0</v>
      </c>
      <c r="D47" s="35">
        <f t="shared" si="6"/>
        <v>0</v>
      </c>
      <c r="E47" s="89" t="str">
        <f t="shared" si="4"/>
        <v>-</v>
      </c>
      <c r="F47" s="90" t="str">
        <f aca="true" t="shared" si="7" ref="F47:F55">IF(C47=0,"-",D47/C47)</f>
        <v>-</v>
      </c>
    </row>
    <row r="48" spans="1:6" ht="34.5" customHeight="1">
      <c r="A48" s="42" t="s">
        <v>29</v>
      </c>
      <c r="B48" s="51" t="s">
        <v>116</v>
      </c>
      <c r="C48" s="36">
        <v>3435</v>
      </c>
      <c r="D48" s="35">
        <f t="shared" si="6"/>
        <v>3435</v>
      </c>
      <c r="E48" s="89" t="str">
        <f t="shared" si="4"/>
        <v>-</v>
      </c>
      <c r="F48" s="92">
        <f t="shared" si="7"/>
        <v>1</v>
      </c>
    </row>
    <row r="49" spans="1:6" ht="34.5" customHeight="1">
      <c r="A49" s="42" t="s">
        <v>30</v>
      </c>
      <c r="B49" s="51" t="s">
        <v>31</v>
      </c>
      <c r="C49" s="36">
        <v>233</v>
      </c>
      <c r="D49" s="35">
        <f t="shared" si="6"/>
        <v>233</v>
      </c>
      <c r="E49" s="89" t="str">
        <f t="shared" si="4"/>
        <v>-</v>
      </c>
      <c r="F49" s="92">
        <f t="shared" si="7"/>
        <v>1</v>
      </c>
    </row>
    <row r="50" spans="1:6" ht="34.5" customHeight="1">
      <c r="A50" s="42" t="s">
        <v>32</v>
      </c>
      <c r="B50" s="51" t="s">
        <v>33</v>
      </c>
      <c r="C50" s="35">
        <v>177</v>
      </c>
      <c r="D50" s="35">
        <f t="shared" si="6"/>
        <v>177</v>
      </c>
      <c r="E50" s="89" t="str">
        <f t="shared" si="4"/>
        <v>-</v>
      </c>
      <c r="F50" s="90">
        <f t="shared" si="7"/>
        <v>1</v>
      </c>
    </row>
    <row r="51" spans="1:6" s="3" customFormat="1" ht="30" customHeight="1">
      <c r="A51" s="44" t="s">
        <v>34</v>
      </c>
      <c r="B51" s="56" t="s">
        <v>173</v>
      </c>
      <c r="C51" s="38">
        <f>SUM(C52:C55)</f>
        <v>1905</v>
      </c>
      <c r="D51" s="38">
        <f>SUM(D52:D55)</f>
        <v>1905</v>
      </c>
      <c r="E51" s="13" t="str">
        <f t="shared" si="4"/>
        <v>-</v>
      </c>
      <c r="F51" s="93">
        <f t="shared" si="7"/>
        <v>1</v>
      </c>
    </row>
    <row r="52" spans="1:6" ht="34.5" customHeight="1">
      <c r="A52" s="42" t="s">
        <v>119</v>
      </c>
      <c r="B52" s="51" t="s">
        <v>144</v>
      </c>
      <c r="C52" s="35">
        <v>1694</v>
      </c>
      <c r="D52" s="35">
        <f>C52</f>
        <v>1694</v>
      </c>
      <c r="E52" s="94" t="str">
        <f>IF(C52=D52,"-",D52-C52)</f>
        <v>-</v>
      </c>
      <c r="F52" s="100">
        <f t="shared" si="7"/>
        <v>1</v>
      </c>
    </row>
    <row r="53" spans="1:6" ht="34.5" customHeight="1">
      <c r="A53" s="42" t="s">
        <v>35</v>
      </c>
      <c r="B53" s="51" t="s">
        <v>63</v>
      </c>
      <c r="C53" s="35">
        <v>202</v>
      </c>
      <c r="D53" s="35">
        <f>C53</f>
        <v>202</v>
      </c>
      <c r="E53" s="94" t="str">
        <f>IF(C53=D53,"-",D53-C53)</f>
        <v>-</v>
      </c>
      <c r="F53" s="100">
        <f t="shared" si="7"/>
        <v>1</v>
      </c>
    </row>
    <row r="54" spans="1:6" ht="34.5" customHeight="1">
      <c r="A54" s="42" t="s">
        <v>36</v>
      </c>
      <c r="B54" s="51" t="s">
        <v>121</v>
      </c>
      <c r="C54" s="35">
        <v>0</v>
      </c>
      <c r="D54" s="35">
        <f>C54</f>
        <v>0</v>
      </c>
      <c r="E54" s="94" t="str">
        <f>IF(C54=D54,"-",D54-C54)</f>
        <v>-</v>
      </c>
      <c r="F54" s="100" t="str">
        <f t="shared" si="7"/>
        <v>-</v>
      </c>
    </row>
    <row r="55" spans="1:6" ht="34.5" customHeight="1">
      <c r="A55" s="42" t="s">
        <v>120</v>
      </c>
      <c r="B55" s="51" t="s">
        <v>122</v>
      </c>
      <c r="C55" s="35">
        <v>9</v>
      </c>
      <c r="D55" s="35">
        <f>C55</f>
        <v>9</v>
      </c>
      <c r="E55" s="94" t="str">
        <f>IF(C55=D55,"-",D55-C55)</f>
        <v>-</v>
      </c>
      <c r="F55" s="100">
        <f t="shared" si="7"/>
        <v>1</v>
      </c>
    </row>
    <row r="56" spans="1:6" ht="32.25" customHeight="1">
      <c r="A56" s="44" t="s">
        <v>127</v>
      </c>
      <c r="B56" s="56" t="s">
        <v>154</v>
      </c>
      <c r="C56" s="38">
        <v>1</v>
      </c>
      <c r="D56" s="38">
        <f>C56</f>
        <v>1</v>
      </c>
      <c r="E56" s="13" t="str">
        <f>IF(C56=D56,"-",D56-C56)</f>
        <v>-</v>
      </c>
      <c r="F56" s="93">
        <f>IF(C56=0,"-",D56/C56)</f>
        <v>1</v>
      </c>
    </row>
  </sheetData>
  <sheetProtection formatCells="0" formatColumns="0" formatRows="0" insertColumns="0" insertRows="0" insertHyperlinks="0" deleteColumns="0" deleteRows="0"/>
  <mergeCells count="8">
    <mergeCell ref="A2:C2"/>
    <mergeCell ref="A4:A5"/>
    <mergeCell ref="B4:B5"/>
    <mergeCell ref="A1:F1"/>
    <mergeCell ref="D4:D5"/>
    <mergeCell ref="E4:E5"/>
    <mergeCell ref="F4:F5"/>
    <mergeCell ref="C4:C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44" r:id="rId1"/>
  <headerFooter alignWithMargins="0">
    <oddFooter>&amp;R&amp;20&amp;P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showGridLines="0" zoomScale="55" zoomScaleNormal="55" zoomScaleSheetLayoutView="55" zoomScalePageLayoutView="0" workbookViewId="0" topLeftCell="A1">
      <pane xSplit="2" ySplit="7" topLeftCell="C8" activePane="bottomRight" state="frozen"/>
      <selection pane="topLeft" activeCell="E2" sqref="E1:F16384"/>
      <selection pane="topRight" activeCell="E2" sqref="E1:F16384"/>
      <selection pane="bottomLeft" activeCell="E2" sqref="E1:F16384"/>
      <selection pane="bottomRight" activeCell="E2" sqref="E1:F16384"/>
    </sheetView>
  </sheetViews>
  <sheetFormatPr defaultColWidth="9.00390625" defaultRowHeight="12.75"/>
  <cols>
    <col min="1" max="1" width="9.125" style="2" customWidth="1"/>
    <col min="2" max="2" width="194.375" style="2" customWidth="1"/>
    <col min="3" max="3" width="20.75390625" style="2" hidden="1" customWidth="1"/>
    <col min="4" max="4" width="29.625" style="2" customWidth="1"/>
    <col min="5" max="5" width="20.75390625" style="2" hidden="1" customWidth="1"/>
    <col min="6" max="6" width="22.25390625" style="2" hidden="1" customWidth="1"/>
    <col min="7" max="16384" width="9.125" style="2" customWidth="1"/>
  </cols>
  <sheetData>
    <row r="1" spans="1:6" s="59" customFormat="1" ht="38.25" customHeight="1">
      <c r="A1" s="136"/>
      <c r="B1" s="136"/>
      <c r="C1" s="136"/>
      <c r="D1" s="136"/>
      <c r="E1" s="136"/>
      <c r="F1" s="136"/>
    </row>
    <row r="2" spans="1:3" s="61" customFormat="1" ht="33" customHeight="1">
      <c r="A2" s="137" t="s">
        <v>79</v>
      </c>
      <c r="B2" s="137"/>
      <c r="C2" s="137"/>
    </row>
    <row r="3" spans="1:6" ht="33" customHeight="1">
      <c r="A3" s="1"/>
      <c r="B3" s="87"/>
      <c r="C3" s="30"/>
      <c r="D3" s="30" t="s">
        <v>90</v>
      </c>
      <c r="E3" s="30"/>
      <c r="F3" s="30" t="s">
        <v>90</v>
      </c>
    </row>
    <row r="4" spans="1:6" s="6" customFormat="1" ht="33" customHeight="1">
      <c r="A4" s="139" t="s">
        <v>163</v>
      </c>
      <c r="B4" s="138" t="s">
        <v>62</v>
      </c>
      <c r="C4" s="134" t="s">
        <v>162</v>
      </c>
      <c r="D4" s="131" t="s">
        <v>239</v>
      </c>
      <c r="E4" s="133" t="s">
        <v>161</v>
      </c>
      <c r="F4" s="133" t="s">
        <v>160</v>
      </c>
    </row>
    <row r="5" spans="1:6" s="6" customFormat="1" ht="33" customHeight="1">
      <c r="A5" s="138"/>
      <c r="B5" s="138"/>
      <c r="C5" s="135"/>
      <c r="D5" s="132"/>
      <c r="E5" s="133"/>
      <c r="F5" s="133"/>
    </row>
    <row r="6" spans="1:6" s="4" customFormat="1" ht="14.25">
      <c r="A6" s="31">
        <v>1</v>
      </c>
      <c r="B6" s="32">
        <v>2</v>
      </c>
      <c r="C6" s="32" t="s">
        <v>87</v>
      </c>
      <c r="D6" s="32" t="s">
        <v>87</v>
      </c>
      <c r="E6" s="32" t="s">
        <v>158</v>
      </c>
      <c r="F6" s="32" t="s">
        <v>159</v>
      </c>
    </row>
    <row r="7" spans="1:6" s="3" customFormat="1" ht="30" customHeight="1">
      <c r="A7" s="33" t="s">
        <v>0</v>
      </c>
      <c r="B7" s="50" t="s">
        <v>143</v>
      </c>
      <c r="C7" s="16">
        <f>C8+C9+C10+C12+C13+C14+C15+C16+C17+C18+C19+C20+C21+C22+C24+C25+C26+C27</f>
        <v>2696658</v>
      </c>
      <c r="D7" s="16">
        <f>D8+D9+D10+D12+D13+D14+D15+D16+D17+D18+D19+D20+D21+D22+D24+D25+D26+D27</f>
        <v>2696658</v>
      </c>
      <c r="E7" s="13" t="str">
        <f>IF(C7=D7,"-",D7-C7)</f>
        <v>-</v>
      </c>
      <c r="F7" s="88">
        <f>IF(C7=0,"-",D7/C7)</f>
        <v>1</v>
      </c>
    </row>
    <row r="8" spans="1:6" ht="31.5" customHeight="1">
      <c r="A8" s="40" t="s">
        <v>1</v>
      </c>
      <c r="B8" s="102" t="s">
        <v>164</v>
      </c>
      <c r="C8" s="36">
        <v>409750</v>
      </c>
      <c r="D8" s="36">
        <f aca="true" t="shared" si="0" ref="D8:D23">C8</f>
        <v>409750</v>
      </c>
      <c r="E8" s="89" t="str">
        <f aca="true" t="shared" si="1" ref="E8:E29">IF(C8=D8,"-",D8-C8)</f>
        <v>-</v>
      </c>
      <c r="F8" s="90">
        <f aca="true" t="shared" si="2" ref="F8:F46">IF(C8=0,"-",D8/C8)</f>
        <v>1</v>
      </c>
    </row>
    <row r="9" spans="1:6" ht="31.5" customHeight="1">
      <c r="A9" s="40" t="s">
        <v>2</v>
      </c>
      <c r="B9" s="102" t="s">
        <v>165</v>
      </c>
      <c r="C9" s="36">
        <v>189501</v>
      </c>
      <c r="D9" s="36">
        <f t="shared" si="0"/>
        <v>189501</v>
      </c>
      <c r="E9" s="89" t="str">
        <f t="shared" si="1"/>
        <v>-</v>
      </c>
      <c r="F9" s="90">
        <f t="shared" si="2"/>
        <v>1</v>
      </c>
    </row>
    <row r="10" spans="1:6" ht="31.5" customHeight="1">
      <c r="A10" s="40" t="s">
        <v>3</v>
      </c>
      <c r="B10" s="102" t="s">
        <v>157</v>
      </c>
      <c r="C10" s="36">
        <v>1241595</v>
      </c>
      <c r="D10" s="36">
        <f t="shared" si="0"/>
        <v>1241595</v>
      </c>
      <c r="E10" s="89" t="str">
        <f t="shared" si="1"/>
        <v>-</v>
      </c>
      <c r="F10" s="90">
        <f t="shared" si="2"/>
        <v>1</v>
      </c>
    </row>
    <row r="11" spans="1:6" ht="31.5" customHeight="1">
      <c r="A11" s="103" t="s">
        <v>64</v>
      </c>
      <c r="B11" s="45" t="s">
        <v>65</v>
      </c>
      <c r="C11" s="36">
        <v>56366</v>
      </c>
      <c r="D11" s="36">
        <f t="shared" si="0"/>
        <v>56366</v>
      </c>
      <c r="E11" s="89" t="str">
        <f t="shared" si="1"/>
        <v>-</v>
      </c>
      <c r="F11" s="90">
        <f t="shared" si="2"/>
        <v>1</v>
      </c>
    </row>
    <row r="12" spans="1:6" ht="31.5" customHeight="1">
      <c r="A12" s="40" t="s">
        <v>4</v>
      </c>
      <c r="B12" s="102" t="s">
        <v>171</v>
      </c>
      <c r="C12" s="36">
        <v>86330</v>
      </c>
      <c r="D12" s="36">
        <f t="shared" si="0"/>
        <v>86330</v>
      </c>
      <c r="E12" s="89" t="str">
        <f t="shared" si="1"/>
        <v>-</v>
      </c>
      <c r="F12" s="90">
        <f t="shared" si="2"/>
        <v>1</v>
      </c>
    </row>
    <row r="13" spans="1:6" ht="31.5" customHeight="1">
      <c r="A13" s="40" t="s">
        <v>5</v>
      </c>
      <c r="B13" s="102" t="s">
        <v>166</v>
      </c>
      <c r="C13" s="36">
        <v>108685</v>
      </c>
      <c r="D13" s="36">
        <f t="shared" si="0"/>
        <v>108685</v>
      </c>
      <c r="E13" s="89" t="str">
        <f t="shared" si="1"/>
        <v>-</v>
      </c>
      <c r="F13" s="90">
        <f t="shared" si="2"/>
        <v>1</v>
      </c>
    </row>
    <row r="14" spans="1:6" ht="31.5" customHeight="1">
      <c r="A14" s="40" t="s">
        <v>6</v>
      </c>
      <c r="B14" s="102" t="s">
        <v>175</v>
      </c>
      <c r="C14" s="36">
        <v>63527</v>
      </c>
      <c r="D14" s="36">
        <f t="shared" si="0"/>
        <v>63527</v>
      </c>
      <c r="E14" s="89" t="str">
        <f t="shared" si="1"/>
        <v>-</v>
      </c>
      <c r="F14" s="90">
        <f t="shared" si="2"/>
        <v>1</v>
      </c>
    </row>
    <row r="15" spans="1:6" ht="31.5" customHeight="1">
      <c r="A15" s="40" t="s">
        <v>7</v>
      </c>
      <c r="B15" s="102" t="s">
        <v>174</v>
      </c>
      <c r="C15" s="36">
        <v>13218</v>
      </c>
      <c r="D15" s="36">
        <f t="shared" si="0"/>
        <v>13218</v>
      </c>
      <c r="E15" s="89" t="str">
        <f>IF(C15=D15,"-",D15-C15)</f>
        <v>-</v>
      </c>
      <c r="F15" s="90">
        <f>IF(C15=0,"-",D15/C15)</f>
        <v>1</v>
      </c>
    </row>
    <row r="16" spans="1:6" ht="31.5" customHeight="1">
      <c r="A16" s="40" t="s">
        <v>8</v>
      </c>
      <c r="B16" s="102" t="s">
        <v>167</v>
      </c>
      <c r="C16" s="36">
        <v>99399</v>
      </c>
      <c r="D16" s="36">
        <f t="shared" si="0"/>
        <v>99399</v>
      </c>
      <c r="E16" s="89" t="str">
        <f t="shared" si="1"/>
        <v>-</v>
      </c>
      <c r="F16" s="90">
        <f t="shared" si="2"/>
        <v>1</v>
      </c>
    </row>
    <row r="17" spans="1:6" ht="31.5" customHeight="1">
      <c r="A17" s="40" t="s">
        <v>9</v>
      </c>
      <c r="B17" s="102" t="s">
        <v>168</v>
      </c>
      <c r="C17" s="36">
        <v>29654</v>
      </c>
      <c r="D17" s="36">
        <f t="shared" si="0"/>
        <v>29654</v>
      </c>
      <c r="E17" s="89" t="str">
        <f t="shared" si="1"/>
        <v>-</v>
      </c>
      <c r="F17" s="90">
        <f t="shared" si="2"/>
        <v>1</v>
      </c>
    </row>
    <row r="18" spans="1:6" ht="34.5" customHeight="1">
      <c r="A18" s="40" t="s">
        <v>10</v>
      </c>
      <c r="B18" s="102" t="s">
        <v>176</v>
      </c>
      <c r="C18" s="36">
        <v>2264</v>
      </c>
      <c r="D18" s="36">
        <f t="shared" si="0"/>
        <v>2264</v>
      </c>
      <c r="E18" s="89" t="str">
        <f t="shared" si="1"/>
        <v>-</v>
      </c>
      <c r="F18" s="90">
        <f t="shared" si="2"/>
        <v>1</v>
      </c>
    </row>
    <row r="19" spans="1:6" ht="34.5" customHeight="1">
      <c r="A19" s="40" t="s">
        <v>11</v>
      </c>
      <c r="B19" s="102" t="s">
        <v>169</v>
      </c>
      <c r="C19" s="36">
        <v>4860</v>
      </c>
      <c r="D19" s="36">
        <f t="shared" si="0"/>
        <v>4860</v>
      </c>
      <c r="E19" s="89" t="str">
        <f t="shared" si="1"/>
        <v>-</v>
      </c>
      <c r="F19" s="90">
        <f t="shared" si="2"/>
        <v>1</v>
      </c>
    </row>
    <row r="20" spans="1:6" ht="31.5" customHeight="1">
      <c r="A20" s="40" t="s">
        <v>12</v>
      </c>
      <c r="B20" s="102" t="s">
        <v>170</v>
      </c>
      <c r="C20" s="36">
        <v>61786</v>
      </c>
      <c r="D20" s="36">
        <f t="shared" si="0"/>
        <v>61786</v>
      </c>
      <c r="E20" s="89" t="str">
        <f t="shared" si="1"/>
        <v>-</v>
      </c>
      <c r="F20" s="90">
        <f t="shared" si="2"/>
        <v>1</v>
      </c>
    </row>
    <row r="21" spans="1:6" ht="31.5" customHeight="1">
      <c r="A21" s="40" t="s">
        <v>14</v>
      </c>
      <c r="B21" s="46" t="s">
        <v>13</v>
      </c>
      <c r="C21" s="36">
        <v>33111</v>
      </c>
      <c r="D21" s="36">
        <f t="shared" si="0"/>
        <v>33111</v>
      </c>
      <c r="E21" s="89" t="str">
        <f t="shared" si="1"/>
        <v>-</v>
      </c>
      <c r="F21" s="90">
        <f t="shared" si="2"/>
        <v>1</v>
      </c>
    </row>
    <row r="22" spans="1:6" ht="31.5" customHeight="1">
      <c r="A22" s="41" t="s">
        <v>15</v>
      </c>
      <c r="B22" s="102" t="s">
        <v>172</v>
      </c>
      <c r="C22" s="36">
        <v>352878</v>
      </c>
      <c r="D22" s="36">
        <f t="shared" si="0"/>
        <v>352878</v>
      </c>
      <c r="E22" s="89" t="str">
        <f t="shared" si="1"/>
        <v>-</v>
      </c>
      <c r="F22" s="90">
        <f t="shared" si="2"/>
        <v>1</v>
      </c>
    </row>
    <row r="23" spans="1:6" ht="31.5" customHeight="1">
      <c r="A23" s="39" t="s">
        <v>177</v>
      </c>
      <c r="B23" s="45" t="s">
        <v>66</v>
      </c>
      <c r="C23" s="36">
        <v>1334</v>
      </c>
      <c r="D23" s="36">
        <f t="shared" si="0"/>
        <v>1334</v>
      </c>
      <c r="E23" s="89" t="str">
        <f t="shared" si="1"/>
        <v>-</v>
      </c>
      <c r="F23" s="90">
        <f t="shared" si="2"/>
        <v>1</v>
      </c>
    </row>
    <row r="24" spans="1:6" ht="33" customHeight="1">
      <c r="A24" s="42" t="s">
        <v>16</v>
      </c>
      <c r="B24" s="47" t="s">
        <v>140</v>
      </c>
      <c r="C24" s="36">
        <v>0</v>
      </c>
      <c r="D24" s="36">
        <f aca="true" t="shared" si="3" ref="D24:D29">C24</f>
        <v>0</v>
      </c>
      <c r="E24" s="89" t="str">
        <f>IF(C24=D24,"-",D24-C24)</f>
        <v>-</v>
      </c>
      <c r="F24" s="90" t="str">
        <f>IF(C24=0,"-",D24/C24)</f>
        <v>-</v>
      </c>
    </row>
    <row r="25" spans="1:6" ht="33" customHeight="1">
      <c r="A25" s="42" t="s">
        <v>137</v>
      </c>
      <c r="B25" s="48" t="s">
        <v>60</v>
      </c>
      <c r="C25" s="36">
        <v>0</v>
      </c>
      <c r="D25" s="36">
        <f t="shared" si="3"/>
        <v>0</v>
      </c>
      <c r="E25" s="89" t="str">
        <f>IF(C25=D25,"-",D25-C25)</f>
        <v>-</v>
      </c>
      <c r="F25" s="90" t="str">
        <f>IF(C25=0,"-",D25/C25)</f>
        <v>-</v>
      </c>
    </row>
    <row r="26" spans="1:6" ht="33" customHeight="1">
      <c r="A26" s="42" t="s">
        <v>138</v>
      </c>
      <c r="B26" s="48" t="s">
        <v>141</v>
      </c>
      <c r="C26" s="36">
        <v>0</v>
      </c>
      <c r="D26" s="36">
        <f t="shared" si="3"/>
        <v>0</v>
      </c>
      <c r="E26" s="89" t="str">
        <f>IF(C26=D26,"-",D26-C26)</f>
        <v>-</v>
      </c>
      <c r="F26" s="90" t="str">
        <f>IF(C26=0,"-",D26/C26)</f>
        <v>-</v>
      </c>
    </row>
    <row r="27" spans="1:6" ht="33" customHeight="1">
      <c r="A27" s="42" t="s">
        <v>139</v>
      </c>
      <c r="B27" s="48" t="s">
        <v>142</v>
      </c>
      <c r="C27" s="36">
        <v>100</v>
      </c>
      <c r="D27" s="36">
        <f t="shared" si="3"/>
        <v>100</v>
      </c>
      <c r="E27" s="89" t="str">
        <f>IF(C27=D27,"-",D27-C27)</f>
        <v>-</v>
      </c>
      <c r="F27" s="90">
        <f>IF(C27=0,"-",D27/C27)</f>
        <v>1</v>
      </c>
    </row>
    <row r="28" spans="1:6" s="5" customFormat="1" ht="31.5" customHeight="1">
      <c r="A28" s="43" t="s">
        <v>68</v>
      </c>
      <c r="B28" s="49" t="s">
        <v>69</v>
      </c>
      <c r="C28" s="35">
        <v>0</v>
      </c>
      <c r="D28" s="36">
        <f t="shared" si="3"/>
        <v>0</v>
      </c>
      <c r="E28" s="89" t="str">
        <f t="shared" si="1"/>
        <v>-</v>
      </c>
      <c r="F28" s="90" t="str">
        <f t="shared" si="2"/>
        <v>-</v>
      </c>
    </row>
    <row r="29" spans="1:6" s="5" customFormat="1" ht="31.5" customHeight="1">
      <c r="A29" s="43" t="s">
        <v>67</v>
      </c>
      <c r="B29" s="49" t="s">
        <v>70</v>
      </c>
      <c r="C29" s="35">
        <v>99677</v>
      </c>
      <c r="D29" s="36">
        <f t="shared" si="3"/>
        <v>99677</v>
      </c>
      <c r="E29" s="89" t="str">
        <f t="shared" si="1"/>
        <v>-</v>
      </c>
      <c r="F29" s="90">
        <f t="shared" si="2"/>
        <v>1</v>
      </c>
    </row>
    <row r="30" spans="1:6" s="3" customFormat="1" ht="30" customHeight="1">
      <c r="A30" s="37" t="s">
        <v>17</v>
      </c>
      <c r="B30" s="57" t="s">
        <v>18</v>
      </c>
      <c r="C30" s="34">
        <f>C31+C32+C33+C41+C42+C48+C49+C50+C47</f>
        <v>22291</v>
      </c>
      <c r="D30" s="34">
        <f>D31+D32+D33+D41+D42+D48+D49+D50+D47</f>
        <v>22291</v>
      </c>
      <c r="E30" s="13" t="str">
        <f>IF(C30=D30,"-",D30-C30)</f>
        <v>-</v>
      </c>
      <c r="F30" s="91">
        <f t="shared" si="2"/>
        <v>1</v>
      </c>
    </row>
    <row r="31" spans="1:6" ht="28.5" customHeight="1">
      <c r="A31" s="42" t="s">
        <v>19</v>
      </c>
      <c r="B31" s="51" t="s">
        <v>20</v>
      </c>
      <c r="C31" s="35">
        <v>865</v>
      </c>
      <c r="D31" s="35">
        <f>C31</f>
        <v>865</v>
      </c>
      <c r="E31" s="89" t="str">
        <f aca="true" t="shared" si="4" ref="E31:E51">IF(C31=D31,"-",D31-C31)</f>
        <v>-</v>
      </c>
      <c r="F31" s="90">
        <f t="shared" si="2"/>
        <v>1</v>
      </c>
    </row>
    <row r="32" spans="1:6" ht="28.5" customHeight="1">
      <c r="A32" s="42" t="s">
        <v>21</v>
      </c>
      <c r="B32" s="51" t="s">
        <v>22</v>
      </c>
      <c r="C32" s="35">
        <v>2151</v>
      </c>
      <c r="D32" s="35">
        <f>C32</f>
        <v>2151</v>
      </c>
      <c r="E32" s="89" t="str">
        <f t="shared" si="4"/>
        <v>-</v>
      </c>
      <c r="F32" s="90">
        <f t="shared" si="2"/>
        <v>1</v>
      </c>
    </row>
    <row r="33" spans="1:6" ht="28.5" customHeight="1">
      <c r="A33" s="42" t="s">
        <v>23</v>
      </c>
      <c r="B33" s="52" t="s">
        <v>37</v>
      </c>
      <c r="C33" s="35">
        <f>C34+C36+C37+C38+C39+C40</f>
        <v>101</v>
      </c>
      <c r="D33" s="35">
        <f>D34+D36+D37+D38+D39+D40</f>
        <v>101</v>
      </c>
      <c r="E33" s="89" t="str">
        <f t="shared" si="4"/>
        <v>-</v>
      </c>
      <c r="F33" s="90">
        <f t="shared" si="2"/>
        <v>1</v>
      </c>
    </row>
    <row r="34" spans="1:6" ht="28.5" customHeight="1">
      <c r="A34" s="53" t="s">
        <v>45</v>
      </c>
      <c r="B34" s="54" t="s">
        <v>38</v>
      </c>
      <c r="C34" s="35">
        <v>22</v>
      </c>
      <c r="D34" s="35">
        <f>C34</f>
        <v>22</v>
      </c>
      <c r="E34" s="89" t="str">
        <f t="shared" si="4"/>
        <v>-</v>
      </c>
      <c r="F34" s="90">
        <f t="shared" si="2"/>
        <v>1</v>
      </c>
    </row>
    <row r="35" spans="1:6" ht="28.5" customHeight="1">
      <c r="A35" s="53" t="s">
        <v>46</v>
      </c>
      <c r="B35" s="55" t="s">
        <v>39</v>
      </c>
      <c r="C35" s="35">
        <v>22</v>
      </c>
      <c r="D35" s="35">
        <f aca="true" t="shared" si="5" ref="D35:D47">C35</f>
        <v>22</v>
      </c>
      <c r="E35" s="89" t="str">
        <f t="shared" si="4"/>
        <v>-</v>
      </c>
      <c r="F35" s="90">
        <f t="shared" si="2"/>
        <v>1</v>
      </c>
    </row>
    <row r="36" spans="1:6" ht="28.5" customHeight="1">
      <c r="A36" s="53" t="s">
        <v>47</v>
      </c>
      <c r="B36" s="54" t="s">
        <v>40</v>
      </c>
      <c r="C36" s="35">
        <v>0</v>
      </c>
      <c r="D36" s="35">
        <f t="shared" si="5"/>
        <v>0</v>
      </c>
      <c r="E36" s="89" t="str">
        <f t="shared" si="4"/>
        <v>-</v>
      </c>
      <c r="F36" s="90" t="str">
        <f t="shared" si="2"/>
        <v>-</v>
      </c>
    </row>
    <row r="37" spans="1:6" ht="28.5" customHeight="1">
      <c r="A37" s="53" t="s">
        <v>48</v>
      </c>
      <c r="B37" s="54" t="s">
        <v>41</v>
      </c>
      <c r="C37" s="35">
        <v>0</v>
      </c>
      <c r="D37" s="35">
        <f t="shared" si="5"/>
        <v>0</v>
      </c>
      <c r="E37" s="89" t="str">
        <f t="shared" si="4"/>
        <v>-</v>
      </c>
      <c r="F37" s="90" t="str">
        <f t="shared" si="2"/>
        <v>-</v>
      </c>
    </row>
    <row r="38" spans="1:6" ht="28.5" customHeight="1">
      <c r="A38" s="53" t="s">
        <v>49</v>
      </c>
      <c r="B38" s="54" t="s">
        <v>42</v>
      </c>
      <c r="C38" s="35">
        <v>0</v>
      </c>
      <c r="D38" s="35">
        <f t="shared" si="5"/>
        <v>0</v>
      </c>
      <c r="E38" s="89" t="str">
        <f t="shared" si="4"/>
        <v>-</v>
      </c>
      <c r="F38" s="90" t="str">
        <f t="shared" si="2"/>
        <v>-</v>
      </c>
    </row>
    <row r="39" spans="1:6" ht="28.5" customHeight="1">
      <c r="A39" s="53" t="s">
        <v>50</v>
      </c>
      <c r="B39" s="54" t="s">
        <v>43</v>
      </c>
      <c r="C39" s="35">
        <v>50</v>
      </c>
      <c r="D39" s="35">
        <f t="shared" si="5"/>
        <v>50</v>
      </c>
      <c r="E39" s="89" t="str">
        <f t="shared" si="4"/>
        <v>-</v>
      </c>
      <c r="F39" s="90">
        <f t="shared" si="2"/>
        <v>1</v>
      </c>
    </row>
    <row r="40" spans="1:6" ht="28.5" customHeight="1">
      <c r="A40" s="53" t="s">
        <v>51</v>
      </c>
      <c r="B40" s="54" t="s">
        <v>44</v>
      </c>
      <c r="C40" s="35">
        <v>29</v>
      </c>
      <c r="D40" s="35">
        <f t="shared" si="5"/>
        <v>29</v>
      </c>
      <c r="E40" s="89" t="str">
        <f t="shared" si="4"/>
        <v>-</v>
      </c>
      <c r="F40" s="90">
        <f t="shared" si="2"/>
        <v>1</v>
      </c>
    </row>
    <row r="41" spans="1:6" ht="28.5" customHeight="1">
      <c r="A41" s="42" t="s">
        <v>24</v>
      </c>
      <c r="B41" s="51" t="s">
        <v>25</v>
      </c>
      <c r="C41" s="35">
        <v>12449</v>
      </c>
      <c r="D41" s="35">
        <f t="shared" si="5"/>
        <v>12449</v>
      </c>
      <c r="E41" s="89" t="str">
        <f t="shared" si="4"/>
        <v>-</v>
      </c>
      <c r="F41" s="90">
        <f t="shared" si="2"/>
        <v>1</v>
      </c>
    </row>
    <row r="42" spans="1:6" ht="28.5" customHeight="1">
      <c r="A42" s="42" t="s">
        <v>26</v>
      </c>
      <c r="B42" s="52" t="s">
        <v>61</v>
      </c>
      <c r="C42" s="35">
        <f>SUM(C43:C46)</f>
        <v>2516</v>
      </c>
      <c r="D42" s="35">
        <f>SUM(D43:D46)</f>
        <v>2516</v>
      </c>
      <c r="E42" s="89" t="str">
        <f t="shared" si="4"/>
        <v>-</v>
      </c>
      <c r="F42" s="90">
        <f t="shared" si="2"/>
        <v>1</v>
      </c>
    </row>
    <row r="43" spans="1:6" ht="28.5" customHeight="1">
      <c r="A43" s="53" t="s">
        <v>56</v>
      </c>
      <c r="B43" s="54" t="s">
        <v>52</v>
      </c>
      <c r="C43" s="35">
        <v>1891</v>
      </c>
      <c r="D43" s="35">
        <f>C43</f>
        <v>1891</v>
      </c>
      <c r="E43" s="89" t="str">
        <f t="shared" si="4"/>
        <v>-</v>
      </c>
      <c r="F43" s="90">
        <f t="shared" si="2"/>
        <v>1</v>
      </c>
    </row>
    <row r="44" spans="1:6" ht="28.5" customHeight="1">
      <c r="A44" s="53" t="s">
        <v>57</v>
      </c>
      <c r="B44" s="54" t="s">
        <v>53</v>
      </c>
      <c r="C44" s="35">
        <v>305</v>
      </c>
      <c r="D44" s="35">
        <f>C44</f>
        <v>305</v>
      </c>
      <c r="E44" s="89" t="str">
        <f t="shared" si="4"/>
        <v>-</v>
      </c>
      <c r="F44" s="90">
        <f t="shared" si="2"/>
        <v>1</v>
      </c>
    </row>
    <row r="45" spans="1:6" ht="28.5" customHeight="1">
      <c r="A45" s="53" t="s">
        <v>58</v>
      </c>
      <c r="B45" s="54" t="s">
        <v>54</v>
      </c>
      <c r="C45" s="35">
        <v>0</v>
      </c>
      <c r="D45" s="35">
        <f t="shared" si="5"/>
        <v>0</v>
      </c>
      <c r="E45" s="89" t="str">
        <f t="shared" si="4"/>
        <v>-</v>
      </c>
      <c r="F45" s="90" t="str">
        <f t="shared" si="2"/>
        <v>-</v>
      </c>
    </row>
    <row r="46" spans="1:6" ht="28.5" customHeight="1">
      <c r="A46" s="53" t="s">
        <v>59</v>
      </c>
      <c r="B46" s="54" t="s">
        <v>55</v>
      </c>
      <c r="C46" s="35">
        <v>320</v>
      </c>
      <c r="D46" s="35">
        <f>C46</f>
        <v>320</v>
      </c>
      <c r="E46" s="89" t="str">
        <f t="shared" si="4"/>
        <v>-</v>
      </c>
      <c r="F46" s="90">
        <f t="shared" si="2"/>
        <v>1</v>
      </c>
    </row>
    <row r="47" spans="1:6" ht="34.5" customHeight="1">
      <c r="A47" s="42" t="s">
        <v>27</v>
      </c>
      <c r="B47" s="51" t="s">
        <v>28</v>
      </c>
      <c r="C47" s="35">
        <v>0</v>
      </c>
      <c r="D47" s="35">
        <f t="shared" si="5"/>
        <v>0</v>
      </c>
      <c r="E47" s="89" t="str">
        <f t="shared" si="4"/>
        <v>-</v>
      </c>
      <c r="F47" s="90" t="str">
        <f aca="true" t="shared" si="6" ref="F47:F55">IF(C47=0,"-",D47/C47)</f>
        <v>-</v>
      </c>
    </row>
    <row r="48" spans="1:6" ht="34.5" customHeight="1">
      <c r="A48" s="42" t="s">
        <v>29</v>
      </c>
      <c r="B48" s="51" t="s">
        <v>116</v>
      </c>
      <c r="C48" s="36">
        <v>3520</v>
      </c>
      <c r="D48" s="35">
        <f>C48</f>
        <v>3520</v>
      </c>
      <c r="E48" s="89" t="str">
        <f t="shared" si="4"/>
        <v>-</v>
      </c>
      <c r="F48" s="92">
        <f t="shared" si="6"/>
        <v>1</v>
      </c>
    </row>
    <row r="49" spans="1:6" ht="34.5" customHeight="1">
      <c r="A49" s="42" t="s">
        <v>30</v>
      </c>
      <c r="B49" s="51" t="s">
        <v>31</v>
      </c>
      <c r="C49" s="36">
        <v>480</v>
      </c>
      <c r="D49" s="35">
        <f>C49</f>
        <v>480</v>
      </c>
      <c r="E49" s="89" t="str">
        <f t="shared" si="4"/>
        <v>-</v>
      </c>
      <c r="F49" s="92">
        <f t="shared" si="6"/>
        <v>1</v>
      </c>
    </row>
    <row r="50" spans="1:6" ht="34.5" customHeight="1">
      <c r="A50" s="42" t="s">
        <v>32</v>
      </c>
      <c r="B50" s="51" t="s">
        <v>33</v>
      </c>
      <c r="C50" s="35">
        <v>209</v>
      </c>
      <c r="D50" s="35">
        <f>C50</f>
        <v>209</v>
      </c>
      <c r="E50" s="89" t="str">
        <f t="shared" si="4"/>
        <v>-</v>
      </c>
      <c r="F50" s="90">
        <f t="shared" si="6"/>
        <v>1</v>
      </c>
    </row>
    <row r="51" spans="1:6" s="3" customFormat="1" ht="30" customHeight="1">
      <c r="A51" s="44" t="s">
        <v>34</v>
      </c>
      <c r="B51" s="56" t="s">
        <v>173</v>
      </c>
      <c r="C51" s="38">
        <f>SUM(C52:C55)</f>
        <v>8057</v>
      </c>
      <c r="D51" s="38">
        <f>SUM(D52:D55)</f>
        <v>8057</v>
      </c>
      <c r="E51" s="13" t="str">
        <f t="shared" si="4"/>
        <v>-</v>
      </c>
      <c r="F51" s="93">
        <f t="shared" si="6"/>
        <v>1</v>
      </c>
    </row>
    <row r="52" spans="1:6" ht="34.5" customHeight="1">
      <c r="A52" s="42" t="s">
        <v>119</v>
      </c>
      <c r="B52" s="51" t="s">
        <v>144</v>
      </c>
      <c r="C52" s="35">
        <v>7</v>
      </c>
      <c r="D52" s="35">
        <f>C52</f>
        <v>7</v>
      </c>
      <c r="E52" s="94" t="str">
        <f>IF(C52=D52,"-",D52-C52)</f>
        <v>-</v>
      </c>
      <c r="F52" s="100">
        <f t="shared" si="6"/>
        <v>1</v>
      </c>
    </row>
    <row r="53" spans="1:6" ht="34.5" customHeight="1">
      <c r="A53" s="42" t="s">
        <v>35</v>
      </c>
      <c r="B53" s="51" t="s">
        <v>63</v>
      </c>
      <c r="C53" s="35">
        <v>7800</v>
      </c>
      <c r="D53" s="35">
        <f>C53</f>
        <v>7800</v>
      </c>
      <c r="E53" s="94" t="str">
        <f>IF(C53=D53,"-",D53-C53)</f>
        <v>-</v>
      </c>
      <c r="F53" s="100">
        <f t="shared" si="6"/>
        <v>1</v>
      </c>
    </row>
    <row r="54" spans="1:6" ht="34.5" customHeight="1">
      <c r="A54" s="42" t="s">
        <v>36</v>
      </c>
      <c r="B54" s="51" t="s">
        <v>121</v>
      </c>
      <c r="C54" s="35">
        <v>0</v>
      </c>
      <c r="D54" s="35">
        <f>C54</f>
        <v>0</v>
      </c>
      <c r="E54" s="94" t="str">
        <f>IF(C54=D54,"-",D54-C54)</f>
        <v>-</v>
      </c>
      <c r="F54" s="100" t="str">
        <f t="shared" si="6"/>
        <v>-</v>
      </c>
    </row>
    <row r="55" spans="1:6" ht="34.5" customHeight="1">
      <c r="A55" s="42" t="s">
        <v>120</v>
      </c>
      <c r="B55" s="51" t="s">
        <v>122</v>
      </c>
      <c r="C55" s="35">
        <v>250</v>
      </c>
      <c r="D55" s="35">
        <f>C55</f>
        <v>250</v>
      </c>
      <c r="E55" s="94" t="str">
        <f>IF(C55=D55,"-",D55-C55)</f>
        <v>-</v>
      </c>
      <c r="F55" s="100">
        <f t="shared" si="6"/>
        <v>1</v>
      </c>
    </row>
    <row r="56" spans="1:6" ht="32.25" customHeight="1">
      <c r="A56" s="44" t="s">
        <v>127</v>
      </c>
      <c r="B56" s="56" t="s">
        <v>154</v>
      </c>
      <c r="C56" s="38">
        <v>2300</v>
      </c>
      <c r="D56" s="38">
        <f>C56</f>
        <v>2300</v>
      </c>
      <c r="E56" s="13" t="str">
        <f>IF(C56=D56,"-",D56-C56)</f>
        <v>-</v>
      </c>
      <c r="F56" s="93">
        <f>IF(C56=0,"-",D56/C56)</f>
        <v>1</v>
      </c>
    </row>
  </sheetData>
  <sheetProtection formatCells="0" formatColumns="0" formatRows="0" insertColumns="0" insertRows="0" insertHyperlinks="0" deleteColumns="0" deleteRows="0"/>
  <mergeCells count="8">
    <mergeCell ref="A2:C2"/>
    <mergeCell ref="A4:A5"/>
    <mergeCell ref="B4:B5"/>
    <mergeCell ref="A1:F1"/>
    <mergeCell ref="D4:D5"/>
    <mergeCell ref="E4:E5"/>
    <mergeCell ref="F4:F5"/>
    <mergeCell ref="C4:C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44" r:id="rId1"/>
  <headerFooter alignWithMargins="0">
    <oddFooter>&amp;R&amp;20&amp;P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showGridLines="0" zoomScale="55" zoomScaleNormal="55" zoomScaleSheetLayoutView="55" zoomScalePageLayoutView="0" workbookViewId="0" topLeftCell="A1">
      <pane xSplit="2" ySplit="7" topLeftCell="C8" activePane="bottomRight" state="frozen"/>
      <selection pane="topLeft" activeCell="E2" sqref="E1:F16384"/>
      <selection pane="topRight" activeCell="E2" sqref="E1:F16384"/>
      <selection pane="bottomLeft" activeCell="E2" sqref="E1:F16384"/>
      <selection pane="bottomRight" activeCell="E2" sqref="E1:F16384"/>
    </sheetView>
  </sheetViews>
  <sheetFormatPr defaultColWidth="9.00390625" defaultRowHeight="12.75"/>
  <cols>
    <col min="1" max="1" width="9.125" style="2" customWidth="1"/>
    <col min="2" max="2" width="194.375" style="2" customWidth="1"/>
    <col min="3" max="3" width="20.75390625" style="2" hidden="1" customWidth="1"/>
    <col min="4" max="4" width="29.625" style="2" customWidth="1"/>
    <col min="5" max="5" width="20.75390625" style="2" hidden="1" customWidth="1"/>
    <col min="6" max="6" width="22.25390625" style="2" hidden="1" customWidth="1"/>
    <col min="7" max="16384" width="9.125" style="2" customWidth="1"/>
  </cols>
  <sheetData>
    <row r="1" spans="1:6" s="59" customFormat="1" ht="38.25" customHeight="1">
      <c r="A1" s="136"/>
      <c r="B1" s="136"/>
      <c r="C1" s="136"/>
      <c r="D1" s="136"/>
      <c r="E1" s="136"/>
      <c r="F1" s="136"/>
    </row>
    <row r="2" spans="1:3" s="61" customFormat="1" ht="33" customHeight="1">
      <c r="A2" s="137" t="s">
        <v>80</v>
      </c>
      <c r="B2" s="137"/>
      <c r="C2" s="137"/>
    </row>
    <row r="3" spans="1:6" ht="33" customHeight="1">
      <c r="A3" s="1"/>
      <c r="B3" s="87"/>
      <c r="C3" s="30"/>
      <c r="D3" s="30" t="s">
        <v>90</v>
      </c>
      <c r="E3" s="30"/>
      <c r="F3" s="30" t="s">
        <v>90</v>
      </c>
    </row>
    <row r="4" spans="1:6" s="6" customFormat="1" ht="33" customHeight="1">
      <c r="A4" s="139" t="s">
        <v>163</v>
      </c>
      <c r="B4" s="138" t="s">
        <v>62</v>
      </c>
      <c r="C4" s="134" t="s">
        <v>162</v>
      </c>
      <c r="D4" s="131" t="s">
        <v>239</v>
      </c>
      <c r="E4" s="133" t="s">
        <v>161</v>
      </c>
      <c r="F4" s="133" t="s">
        <v>160</v>
      </c>
    </row>
    <row r="5" spans="1:6" s="6" customFormat="1" ht="33" customHeight="1">
      <c r="A5" s="138"/>
      <c r="B5" s="138"/>
      <c r="C5" s="135"/>
      <c r="D5" s="132"/>
      <c r="E5" s="133"/>
      <c r="F5" s="133"/>
    </row>
    <row r="6" spans="1:6" s="4" customFormat="1" ht="14.25">
      <c r="A6" s="31">
        <v>1</v>
      </c>
      <c r="B6" s="32">
        <v>2</v>
      </c>
      <c r="C6" s="32" t="s">
        <v>87</v>
      </c>
      <c r="D6" s="32" t="s">
        <v>87</v>
      </c>
      <c r="E6" s="32" t="s">
        <v>158</v>
      </c>
      <c r="F6" s="32" t="s">
        <v>159</v>
      </c>
    </row>
    <row r="7" spans="1:6" s="3" customFormat="1" ht="30" customHeight="1">
      <c r="A7" s="33" t="s">
        <v>0</v>
      </c>
      <c r="B7" s="50" t="s">
        <v>143</v>
      </c>
      <c r="C7" s="16">
        <f>C8+C9+C10+C12+C13+C14+C15+C16+C17+C18+C19+C20+C21+C22+C24+C25+C26+C27</f>
        <v>1661249</v>
      </c>
      <c r="D7" s="16">
        <f>D8+D9+D10+D12+D13+D14+D15+D16+D17+D18+D19+D20+D21+D22+D24+D25+D26+D27</f>
        <v>1661249</v>
      </c>
      <c r="E7" s="13" t="str">
        <f>IF(C7=D7,"-",D7-C7)</f>
        <v>-</v>
      </c>
      <c r="F7" s="88">
        <f>IF(C7=0,"-",D7/C7)</f>
        <v>1</v>
      </c>
    </row>
    <row r="8" spans="1:6" ht="31.5" customHeight="1">
      <c r="A8" s="40" t="s">
        <v>1</v>
      </c>
      <c r="B8" s="102" t="s">
        <v>164</v>
      </c>
      <c r="C8" s="36">
        <v>235089</v>
      </c>
      <c r="D8" s="36">
        <f aca="true" t="shared" si="0" ref="D8:D23">C8</f>
        <v>235089</v>
      </c>
      <c r="E8" s="89" t="str">
        <f aca="true" t="shared" si="1" ref="E8:E29">IF(C8=D8,"-",D8-C8)</f>
        <v>-</v>
      </c>
      <c r="F8" s="90">
        <f aca="true" t="shared" si="2" ref="F8:F46">IF(C8=0,"-",D8/C8)</f>
        <v>1</v>
      </c>
    </row>
    <row r="9" spans="1:6" ht="31.5" customHeight="1">
      <c r="A9" s="40" t="s">
        <v>2</v>
      </c>
      <c r="B9" s="102" t="s">
        <v>165</v>
      </c>
      <c r="C9" s="36">
        <v>138394</v>
      </c>
      <c r="D9" s="36">
        <f t="shared" si="0"/>
        <v>138394</v>
      </c>
      <c r="E9" s="89" t="str">
        <f t="shared" si="1"/>
        <v>-</v>
      </c>
      <c r="F9" s="90">
        <f t="shared" si="2"/>
        <v>1</v>
      </c>
    </row>
    <row r="10" spans="1:6" ht="31.5" customHeight="1">
      <c r="A10" s="40" t="s">
        <v>3</v>
      </c>
      <c r="B10" s="102" t="s">
        <v>157</v>
      </c>
      <c r="C10" s="36">
        <v>788956</v>
      </c>
      <c r="D10" s="36">
        <f t="shared" si="0"/>
        <v>788956</v>
      </c>
      <c r="E10" s="89" t="str">
        <f t="shared" si="1"/>
        <v>-</v>
      </c>
      <c r="F10" s="90">
        <f t="shared" si="2"/>
        <v>1</v>
      </c>
    </row>
    <row r="11" spans="1:6" ht="31.5" customHeight="1">
      <c r="A11" s="103" t="s">
        <v>64</v>
      </c>
      <c r="B11" s="45" t="s">
        <v>65</v>
      </c>
      <c r="C11" s="36">
        <v>34000</v>
      </c>
      <c r="D11" s="36">
        <f t="shared" si="0"/>
        <v>34000</v>
      </c>
      <c r="E11" s="89" t="str">
        <f t="shared" si="1"/>
        <v>-</v>
      </c>
      <c r="F11" s="90">
        <f t="shared" si="2"/>
        <v>1</v>
      </c>
    </row>
    <row r="12" spans="1:6" ht="31.5" customHeight="1">
      <c r="A12" s="40" t="s">
        <v>4</v>
      </c>
      <c r="B12" s="102" t="s">
        <v>171</v>
      </c>
      <c r="C12" s="36">
        <v>72668</v>
      </c>
      <c r="D12" s="36">
        <f t="shared" si="0"/>
        <v>72668</v>
      </c>
      <c r="E12" s="89" t="str">
        <f t="shared" si="1"/>
        <v>-</v>
      </c>
      <c r="F12" s="90">
        <f t="shared" si="2"/>
        <v>1</v>
      </c>
    </row>
    <row r="13" spans="1:6" ht="31.5" customHeight="1">
      <c r="A13" s="40" t="s">
        <v>5</v>
      </c>
      <c r="B13" s="102" t="s">
        <v>166</v>
      </c>
      <c r="C13" s="36">
        <v>40354</v>
      </c>
      <c r="D13" s="36">
        <f t="shared" si="0"/>
        <v>40354</v>
      </c>
      <c r="E13" s="89" t="str">
        <f t="shared" si="1"/>
        <v>-</v>
      </c>
      <c r="F13" s="90">
        <f t="shared" si="2"/>
        <v>1</v>
      </c>
    </row>
    <row r="14" spans="1:6" ht="31.5" customHeight="1">
      <c r="A14" s="40" t="s">
        <v>6</v>
      </c>
      <c r="B14" s="102" t="s">
        <v>175</v>
      </c>
      <c r="C14" s="36">
        <v>18554</v>
      </c>
      <c r="D14" s="36">
        <f t="shared" si="0"/>
        <v>18554</v>
      </c>
      <c r="E14" s="89" t="str">
        <f t="shared" si="1"/>
        <v>-</v>
      </c>
      <c r="F14" s="90">
        <f t="shared" si="2"/>
        <v>1</v>
      </c>
    </row>
    <row r="15" spans="1:6" ht="31.5" customHeight="1">
      <c r="A15" s="40" t="s">
        <v>7</v>
      </c>
      <c r="B15" s="102" t="s">
        <v>174</v>
      </c>
      <c r="C15" s="36">
        <v>7628</v>
      </c>
      <c r="D15" s="36">
        <f t="shared" si="0"/>
        <v>7628</v>
      </c>
      <c r="E15" s="89" t="str">
        <f>IF(C15=D15,"-",D15-C15)</f>
        <v>-</v>
      </c>
      <c r="F15" s="90">
        <f>IF(C15=0,"-",D15/C15)</f>
        <v>1</v>
      </c>
    </row>
    <row r="16" spans="1:6" ht="31.5" customHeight="1">
      <c r="A16" s="40" t="s">
        <v>8</v>
      </c>
      <c r="B16" s="102" t="s">
        <v>167</v>
      </c>
      <c r="C16" s="36">
        <v>60247</v>
      </c>
      <c r="D16" s="36">
        <f t="shared" si="0"/>
        <v>60247</v>
      </c>
      <c r="E16" s="89" t="str">
        <f t="shared" si="1"/>
        <v>-</v>
      </c>
      <c r="F16" s="90">
        <f t="shared" si="2"/>
        <v>1</v>
      </c>
    </row>
    <row r="17" spans="1:6" ht="31.5" customHeight="1">
      <c r="A17" s="40" t="s">
        <v>9</v>
      </c>
      <c r="B17" s="102" t="s">
        <v>168</v>
      </c>
      <c r="C17" s="36">
        <v>19820</v>
      </c>
      <c r="D17" s="36">
        <f t="shared" si="0"/>
        <v>19820</v>
      </c>
      <c r="E17" s="89" t="str">
        <f t="shared" si="1"/>
        <v>-</v>
      </c>
      <c r="F17" s="90">
        <f t="shared" si="2"/>
        <v>1</v>
      </c>
    </row>
    <row r="18" spans="1:6" ht="34.5" customHeight="1">
      <c r="A18" s="40" t="s">
        <v>10</v>
      </c>
      <c r="B18" s="102" t="s">
        <v>176</v>
      </c>
      <c r="C18" s="36">
        <v>1200</v>
      </c>
      <c r="D18" s="36">
        <f t="shared" si="0"/>
        <v>1200</v>
      </c>
      <c r="E18" s="89" t="str">
        <f t="shared" si="1"/>
        <v>-</v>
      </c>
      <c r="F18" s="90">
        <f t="shared" si="2"/>
        <v>1</v>
      </c>
    </row>
    <row r="19" spans="1:6" ht="34.5" customHeight="1">
      <c r="A19" s="40" t="s">
        <v>11</v>
      </c>
      <c r="B19" s="102" t="s">
        <v>169</v>
      </c>
      <c r="C19" s="36">
        <v>3962</v>
      </c>
      <c r="D19" s="36">
        <f t="shared" si="0"/>
        <v>3962</v>
      </c>
      <c r="E19" s="89" t="str">
        <f t="shared" si="1"/>
        <v>-</v>
      </c>
      <c r="F19" s="90">
        <f t="shared" si="2"/>
        <v>1</v>
      </c>
    </row>
    <row r="20" spans="1:6" ht="31.5" customHeight="1">
      <c r="A20" s="40" t="s">
        <v>12</v>
      </c>
      <c r="B20" s="102" t="s">
        <v>170</v>
      </c>
      <c r="C20" s="36">
        <v>32852</v>
      </c>
      <c r="D20" s="36">
        <f t="shared" si="0"/>
        <v>32852</v>
      </c>
      <c r="E20" s="89" t="str">
        <f t="shared" si="1"/>
        <v>-</v>
      </c>
      <c r="F20" s="90">
        <f t="shared" si="2"/>
        <v>1</v>
      </c>
    </row>
    <row r="21" spans="1:6" ht="31.5" customHeight="1">
      <c r="A21" s="40" t="s">
        <v>14</v>
      </c>
      <c r="B21" s="46" t="s">
        <v>13</v>
      </c>
      <c r="C21" s="36">
        <v>18003</v>
      </c>
      <c r="D21" s="36">
        <f t="shared" si="0"/>
        <v>18003</v>
      </c>
      <c r="E21" s="89" t="str">
        <f t="shared" si="1"/>
        <v>-</v>
      </c>
      <c r="F21" s="90">
        <f t="shared" si="2"/>
        <v>1</v>
      </c>
    </row>
    <row r="22" spans="1:6" ht="31.5" customHeight="1">
      <c r="A22" s="41" t="s">
        <v>15</v>
      </c>
      <c r="B22" s="102" t="s">
        <v>172</v>
      </c>
      <c r="C22" s="36">
        <v>223512</v>
      </c>
      <c r="D22" s="36">
        <f t="shared" si="0"/>
        <v>223512</v>
      </c>
      <c r="E22" s="89" t="str">
        <f t="shared" si="1"/>
        <v>-</v>
      </c>
      <c r="F22" s="90">
        <f t="shared" si="2"/>
        <v>1</v>
      </c>
    </row>
    <row r="23" spans="1:6" ht="31.5" customHeight="1">
      <c r="A23" s="39" t="s">
        <v>177</v>
      </c>
      <c r="B23" s="45" t="s">
        <v>66</v>
      </c>
      <c r="C23" s="36">
        <v>2000</v>
      </c>
      <c r="D23" s="36">
        <f t="shared" si="0"/>
        <v>2000</v>
      </c>
      <c r="E23" s="89" t="str">
        <f t="shared" si="1"/>
        <v>-</v>
      </c>
      <c r="F23" s="90">
        <f t="shared" si="2"/>
        <v>1</v>
      </c>
    </row>
    <row r="24" spans="1:6" ht="33" customHeight="1">
      <c r="A24" s="42" t="s">
        <v>16</v>
      </c>
      <c r="B24" s="47" t="s">
        <v>140</v>
      </c>
      <c r="C24" s="36">
        <v>0</v>
      </c>
      <c r="D24" s="36">
        <f aca="true" t="shared" si="3" ref="D11:D27">C24</f>
        <v>0</v>
      </c>
      <c r="E24" s="89" t="str">
        <f>IF(C24=D24,"-",D24-C24)</f>
        <v>-</v>
      </c>
      <c r="F24" s="90" t="str">
        <f>IF(C24=0,"-",D24/C24)</f>
        <v>-</v>
      </c>
    </row>
    <row r="25" spans="1:6" ht="33" customHeight="1">
      <c r="A25" s="42" t="s">
        <v>137</v>
      </c>
      <c r="B25" s="48" t="s">
        <v>60</v>
      </c>
      <c r="C25" s="36">
        <v>0</v>
      </c>
      <c r="D25" s="36">
        <f t="shared" si="3"/>
        <v>0</v>
      </c>
      <c r="E25" s="89" t="str">
        <f>IF(C25=D25,"-",D25-C25)</f>
        <v>-</v>
      </c>
      <c r="F25" s="90" t="str">
        <f>IF(C25=0,"-",D25/C25)</f>
        <v>-</v>
      </c>
    </row>
    <row r="26" spans="1:6" ht="33" customHeight="1">
      <c r="A26" s="42" t="s">
        <v>138</v>
      </c>
      <c r="B26" s="48" t="s">
        <v>141</v>
      </c>
      <c r="C26" s="36">
        <v>0</v>
      </c>
      <c r="D26" s="36">
        <f t="shared" si="3"/>
        <v>0</v>
      </c>
      <c r="E26" s="89" t="str">
        <f>IF(C26=D26,"-",D26-C26)</f>
        <v>-</v>
      </c>
      <c r="F26" s="90" t="str">
        <f>IF(C26=0,"-",D26/C26)</f>
        <v>-</v>
      </c>
    </row>
    <row r="27" spans="1:6" ht="33" customHeight="1">
      <c r="A27" s="42" t="s">
        <v>139</v>
      </c>
      <c r="B27" s="48" t="s">
        <v>142</v>
      </c>
      <c r="C27" s="36">
        <v>10</v>
      </c>
      <c r="D27" s="36">
        <f t="shared" si="3"/>
        <v>10</v>
      </c>
      <c r="E27" s="89" t="str">
        <f>IF(C27=D27,"-",D27-C27)</f>
        <v>-</v>
      </c>
      <c r="F27" s="90">
        <f>IF(C27=0,"-",D27/C27)</f>
        <v>1</v>
      </c>
    </row>
    <row r="28" spans="1:6" s="5" customFormat="1" ht="31.5" customHeight="1">
      <c r="A28" s="43" t="s">
        <v>68</v>
      </c>
      <c r="B28" s="49" t="s">
        <v>69</v>
      </c>
      <c r="C28" s="35">
        <v>0</v>
      </c>
      <c r="D28" s="36">
        <f>C28</f>
        <v>0</v>
      </c>
      <c r="E28" s="89" t="str">
        <f t="shared" si="1"/>
        <v>-</v>
      </c>
      <c r="F28" s="90" t="str">
        <f t="shared" si="2"/>
        <v>-</v>
      </c>
    </row>
    <row r="29" spans="1:6" s="5" customFormat="1" ht="31.5" customHeight="1">
      <c r="A29" s="43" t="s">
        <v>67</v>
      </c>
      <c r="B29" s="49" t="s">
        <v>70</v>
      </c>
      <c r="C29" s="35">
        <v>63855</v>
      </c>
      <c r="D29" s="36">
        <f>C29</f>
        <v>63855</v>
      </c>
      <c r="E29" s="89" t="str">
        <f t="shared" si="1"/>
        <v>-</v>
      </c>
      <c r="F29" s="90">
        <f t="shared" si="2"/>
        <v>1</v>
      </c>
    </row>
    <row r="30" spans="1:6" s="3" customFormat="1" ht="30" customHeight="1">
      <c r="A30" s="37" t="s">
        <v>17</v>
      </c>
      <c r="B30" s="57" t="s">
        <v>18</v>
      </c>
      <c r="C30" s="34">
        <f>C31+C32+C33+C41+C42+C48+C49+C50+C47</f>
        <v>13865</v>
      </c>
      <c r="D30" s="34">
        <f>D31+D32+D33+D41+D42+D48+D49+D50+D47</f>
        <v>13865</v>
      </c>
      <c r="E30" s="13" t="str">
        <f>IF(C30=D30,"-",D30-C30)</f>
        <v>-</v>
      </c>
      <c r="F30" s="91">
        <f t="shared" si="2"/>
        <v>1</v>
      </c>
    </row>
    <row r="31" spans="1:6" ht="28.5" customHeight="1">
      <c r="A31" s="42" t="s">
        <v>19</v>
      </c>
      <c r="B31" s="51" t="s">
        <v>20</v>
      </c>
      <c r="C31" s="35">
        <v>467</v>
      </c>
      <c r="D31" s="35">
        <f>C31</f>
        <v>467</v>
      </c>
      <c r="E31" s="89" t="str">
        <f aca="true" t="shared" si="4" ref="E31:E51">IF(C31=D31,"-",D31-C31)</f>
        <v>-</v>
      </c>
      <c r="F31" s="90">
        <f t="shared" si="2"/>
        <v>1</v>
      </c>
    </row>
    <row r="32" spans="1:6" ht="28.5" customHeight="1">
      <c r="A32" s="42" t="s">
        <v>21</v>
      </c>
      <c r="B32" s="51" t="s">
        <v>22</v>
      </c>
      <c r="C32" s="35">
        <v>975</v>
      </c>
      <c r="D32" s="35">
        <f>C32</f>
        <v>975</v>
      </c>
      <c r="E32" s="89" t="str">
        <f t="shared" si="4"/>
        <v>-</v>
      </c>
      <c r="F32" s="90">
        <f t="shared" si="2"/>
        <v>1</v>
      </c>
    </row>
    <row r="33" spans="1:6" ht="28.5" customHeight="1">
      <c r="A33" s="42" t="s">
        <v>23</v>
      </c>
      <c r="B33" s="52" t="s">
        <v>37</v>
      </c>
      <c r="C33" s="35">
        <f>C34+C36+C37+C38+C39+C40</f>
        <v>165</v>
      </c>
      <c r="D33" s="35">
        <f>D34+D36+D37+D38+D39+D40</f>
        <v>165</v>
      </c>
      <c r="E33" s="89" t="str">
        <f t="shared" si="4"/>
        <v>-</v>
      </c>
      <c r="F33" s="90">
        <f t="shared" si="2"/>
        <v>1</v>
      </c>
    </row>
    <row r="34" spans="1:6" ht="28.5" customHeight="1">
      <c r="A34" s="53" t="s">
        <v>45</v>
      </c>
      <c r="B34" s="54" t="s">
        <v>38</v>
      </c>
      <c r="C34" s="35">
        <v>14</v>
      </c>
      <c r="D34" s="35">
        <f>C34</f>
        <v>14</v>
      </c>
      <c r="E34" s="89" t="str">
        <f t="shared" si="4"/>
        <v>-</v>
      </c>
      <c r="F34" s="90">
        <f t="shared" si="2"/>
        <v>1</v>
      </c>
    </row>
    <row r="35" spans="1:6" ht="28.5" customHeight="1">
      <c r="A35" s="53" t="s">
        <v>46</v>
      </c>
      <c r="B35" s="55" t="s">
        <v>39</v>
      </c>
      <c r="C35" s="35">
        <v>14</v>
      </c>
      <c r="D35" s="35">
        <f aca="true" t="shared" si="5" ref="D35:D47">C35</f>
        <v>14</v>
      </c>
      <c r="E35" s="89" t="str">
        <f t="shared" si="4"/>
        <v>-</v>
      </c>
      <c r="F35" s="90">
        <f t="shared" si="2"/>
        <v>1</v>
      </c>
    </row>
    <row r="36" spans="1:6" ht="28.5" customHeight="1">
      <c r="A36" s="53" t="s">
        <v>47</v>
      </c>
      <c r="B36" s="54" t="s">
        <v>40</v>
      </c>
      <c r="C36" s="35">
        <v>40</v>
      </c>
      <c r="D36" s="35">
        <f>C36</f>
        <v>40</v>
      </c>
      <c r="E36" s="89" t="str">
        <f t="shared" si="4"/>
        <v>-</v>
      </c>
      <c r="F36" s="90">
        <f t="shared" si="2"/>
        <v>1</v>
      </c>
    </row>
    <row r="37" spans="1:6" ht="28.5" customHeight="1">
      <c r="A37" s="53" t="s">
        <v>48</v>
      </c>
      <c r="B37" s="54" t="s">
        <v>41</v>
      </c>
      <c r="C37" s="35">
        <v>0</v>
      </c>
      <c r="D37" s="35">
        <f t="shared" si="5"/>
        <v>0</v>
      </c>
      <c r="E37" s="89" t="str">
        <f t="shared" si="4"/>
        <v>-</v>
      </c>
      <c r="F37" s="90" t="str">
        <f t="shared" si="2"/>
        <v>-</v>
      </c>
    </row>
    <row r="38" spans="1:6" ht="28.5" customHeight="1">
      <c r="A38" s="53" t="s">
        <v>49</v>
      </c>
      <c r="B38" s="54" t="s">
        <v>42</v>
      </c>
      <c r="C38" s="35">
        <v>0</v>
      </c>
      <c r="D38" s="35">
        <f t="shared" si="5"/>
        <v>0</v>
      </c>
      <c r="E38" s="89" t="str">
        <f t="shared" si="4"/>
        <v>-</v>
      </c>
      <c r="F38" s="90" t="str">
        <f t="shared" si="2"/>
        <v>-</v>
      </c>
    </row>
    <row r="39" spans="1:6" ht="28.5" customHeight="1">
      <c r="A39" s="53" t="s">
        <v>50</v>
      </c>
      <c r="B39" s="54" t="s">
        <v>43</v>
      </c>
      <c r="C39" s="35">
        <v>106</v>
      </c>
      <c r="D39" s="35">
        <f>C39</f>
        <v>106</v>
      </c>
      <c r="E39" s="89" t="str">
        <f t="shared" si="4"/>
        <v>-</v>
      </c>
      <c r="F39" s="90">
        <f t="shared" si="2"/>
        <v>1</v>
      </c>
    </row>
    <row r="40" spans="1:6" ht="28.5" customHeight="1">
      <c r="A40" s="53" t="s">
        <v>51</v>
      </c>
      <c r="B40" s="54" t="s">
        <v>44</v>
      </c>
      <c r="C40" s="35">
        <v>5</v>
      </c>
      <c r="D40" s="35">
        <f t="shared" si="5"/>
        <v>5</v>
      </c>
      <c r="E40" s="89" t="str">
        <f t="shared" si="4"/>
        <v>-</v>
      </c>
      <c r="F40" s="90">
        <f t="shared" si="2"/>
        <v>1</v>
      </c>
    </row>
    <row r="41" spans="1:6" ht="28.5" customHeight="1">
      <c r="A41" s="42" t="s">
        <v>24</v>
      </c>
      <c r="B41" s="51" t="s">
        <v>25</v>
      </c>
      <c r="C41" s="35">
        <v>8761</v>
      </c>
      <c r="D41" s="35">
        <f t="shared" si="5"/>
        <v>8761</v>
      </c>
      <c r="E41" s="89" t="str">
        <f t="shared" si="4"/>
        <v>-</v>
      </c>
      <c r="F41" s="90">
        <f t="shared" si="2"/>
        <v>1</v>
      </c>
    </row>
    <row r="42" spans="1:6" ht="28.5" customHeight="1">
      <c r="A42" s="42" t="s">
        <v>26</v>
      </c>
      <c r="B42" s="52" t="s">
        <v>61</v>
      </c>
      <c r="C42" s="35">
        <f>SUM(C43:C46)</f>
        <v>1775</v>
      </c>
      <c r="D42" s="35">
        <f>SUM(D43:D46)</f>
        <v>1775</v>
      </c>
      <c r="E42" s="89" t="str">
        <f t="shared" si="4"/>
        <v>-</v>
      </c>
      <c r="F42" s="90">
        <f t="shared" si="2"/>
        <v>1</v>
      </c>
    </row>
    <row r="43" spans="1:6" ht="28.5" customHeight="1">
      <c r="A43" s="53" t="s">
        <v>56</v>
      </c>
      <c r="B43" s="54" t="s">
        <v>52</v>
      </c>
      <c r="C43" s="35">
        <v>1306</v>
      </c>
      <c r="D43" s="35">
        <f>C43</f>
        <v>1306</v>
      </c>
      <c r="E43" s="89" t="str">
        <f t="shared" si="4"/>
        <v>-</v>
      </c>
      <c r="F43" s="90">
        <f t="shared" si="2"/>
        <v>1</v>
      </c>
    </row>
    <row r="44" spans="1:6" ht="28.5" customHeight="1">
      <c r="A44" s="53" t="s">
        <v>57</v>
      </c>
      <c r="B44" s="54" t="s">
        <v>53</v>
      </c>
      <c r="C44" s="35">
        <v>215</v>
      </c>
      <c r="D44" s="35">
        <f>C44</f>
        <v>215</v>
      </c>
      <c r="E44" s="89" t="str">
        <f t="shared" si="4"/>
        <v>-</v>
      </c>
      <c r="F44" s="90">
        <f t="shared" si="2"/>
        <v>1</v>
      </c>
    </row>
    <row r="45" spans="1:6" ht="28.5" customHeight="1">
      <c r="A45" s="53" t="s">
        <v>58</v>
      </c>
      <c r="B45" s="54" t="s">
        <v>54</v>
      </c>
      <c r="C45" s="35">
        <v>0</v>
      </c>
      <c r="D45" s="35">
        <f t="shared" si="5"/>
        <v>0</v>
      </c>
      <c r="E45" s="89" t="str">
        <f t="shared" si="4"/>
        <v>-</v>
      </c>
      <c r="F45" s="90" t="str">
        <f t="shared" si="2"/>
        <v>-</v>
      </c>
    </row>
    <row r="46" spans="1:6" ht="28.5" customHeight="1">
      <c r="A46" s="53" t="s">
        <v>59</v>
      </c>
      <c r="B46" s="54" t="s">
        <v>55</v>
      </c>
      <c r="C46" s="35">
        <v>254</v>
      </c>
      <c r="D46" s="35">
        <f>C46</f>
        <v>254</v>
      </c>
      <c r="E46" s="89" t="str">
        <f t="shared" si="4"/>
        <v>-</v>
      </c>
      <c r="F46" s="90">
        <f t="shared" si="2"/>
        <v>1</v>
      </c>
    </row>
    <row r="47" spans="1:6" ht="34.5" customHeight="1">
      <c r="A47" s="42" t="s">
        <v>27</v>
      </c>
      <c r="B47" s="51" t="s">
        <v>28</v>
      </c>
      <c r="C47" s="35">
        <v>0</v>
      </c>
      <c r="D47" s="35">
        <f t="shared" si="5"/>
        <v>0</v>
      </c>
      <c r="E47" s="89" t="str">
        <f t="shared" si="4"/>
        <v>-</v>
      </c>
      <c r="F47" s="90" t="str">
        <f aca="true" t="shared" si="6" ref="F47:F55">IF(C47=0,"-",D47/C47)</f>
        <v>-</v>
      </c>
    </row>
    <row r="48" spans="1:6" ht="34.5" customHeight="1">
      <c r="A48" s="42" t="s">
        <v>29</v>
      </c>
      <c r="B48" s="51" t="s">
        <v>116</v>
      </c>
      <c r="C48" s="36">
        <v>1270</v>
      </c>
      <c r="D48" s="35">
        <f>C48</f>
        <v>1270</v>
      </c>
      <c r="E48" s="89" t="str">
        <f t="shared" si="4"/>
        <v>-</v>
      </c>
      <c r="F48" s="92">
        <f t="shared" si="6"/>
        <v>1</v>
      </c>
    </row>
    <row r="49" spans="1:6" ht="34.5" customHeight="1">
      <c r="A49" s="42" t="s">
        <v>30</v>
      </c>
      <c r="B49" s="51" t="s">
        <v>31</v>
      </c>
      <c r="C49" s="36">
        <v>234</v>
      </c>
      <c r="D49" s="35">
        <f>C49</f>
        <v>234</v>
      </c>
      <c r="E49" s="89" t="str">
        <f t="shared" si="4"/>
        <v>-</v>
      </c>
      <c r="F49" s="92">
        <f t="shared" si="6"/>
        <v>1</v>
      </c>
    </row>
    <row r="50" spans="1:6" ht="34.5" customHeight="1">
      <c r="A50" s="42" t="s">
        <v>32</v>
      </c>
      <c r="B50" s="51" t="s">
        <v>33</v>
      </c>
      <c r="C50" s="35">
        <v>218</v>
      </c>
      <c r="D50" s="35">
        <f>C50</f>
        <v>218</v>
      </c>
      <c r="E50" s="89" t="str">
        <f t="shared" si="4"/>
        <v>-</v>
      </c>
      <c r="F50" s="90">
        <f t="shared" si="6"/>
        <v>1</v>
      </c>
    </row>
    <row r="51" spans="1:6" s="3" customFormat="1" ht="30" customHeight="1">
      <c r="A51" s="44" t="s">
        <v>34</v>
      </c>
      <c r="B51" s="56" t="s">
        <v>173</v>
      </c>
      <c r="C51" s="38">
        <f>SUM(C52:C55)</f>
        <v>1400</v>
      </c>
      <c r="D51" s="38">
        <f>SUM(D52:D55)</f>
        <v>1400</v>
      </c>
      <c r="E51" s="13" t="str">
        <f t="shared" si="4"/>
        <v>-</v>
      </c>
      <c r="F51" s="93">
        <f t="shared" si="6"/>
        <v>1</v>
      </c>
    </row>
    <row r="52" spans="1:6" ht="34.5" customHeight="1">
      <c r="A52" s="42" t="s">
        <v>119</v>
      </c>
      <c r="B52" s="51" t="s">
        <v>144</v>
      </c>
      <c r="C52" s="35">
        <v>6</v>
      </c>
      <c r="D52" s="35">
        <f>C52</f>
        <v>6</v>
      </c>
      <c r="E52" s="94" t="str">
        <f>IF(C52=D52,"-",D52-C52)</f>
        <v>-</v>
      </c>
      <c r="F52" s="100">
        <f t="shared" si="6"/>
        <v>1</v>
      </c>
    </row>
    <row r="53" spans="1:6" ht="34.5" customHeight="1">
      <c r="A53" s="42" t="s">
        <v>35</v>
      </c>
      <c r="B53" s="51" t="s">
        <v>63</v>
      </c>
      <c r="C53" s="35">
        <v>784</v>
      </c>
      <c r="D53" s="35">
        <f>C53</f>
        <v>784</v>
      </c>
      <c r="E53" s="94" t="str">
        <f>IF(C53=D53,"-",D53-C53)</f>
        <v>-</v>
      </c>
      <c r="F53" s="100">
        <f t="shared" si="6"/>
        <v>1</v>
      </c>
    </row>
    <row r="54" spans="1:6" ht="34.5" customHeight="1">
      <c r="A54" s="42" t="s">
        <v>36</v>
      </c>
      <c r="B54" s="51" t="s">
        <v>121</v>
      </c>
      <c r="C54" s="35">
        <v>0</v>
      </c>
      <c r="D54" s="35">
        <f>C54</f>
        <v>0</v>
      </c>
      <c r="E54" s="94" t="str">
        <f>IF(C54=D54,"-",D54-C54)</f>
        <v>-</v>
      </c>
      <c r="F54" s="100" t="str">
        <f t="shared" si="6"/>
        <v>-</v>
      </c>
    </row>
    <row r="55" spans="1:6" ht="34.5" customHeight="1">
      <c r="A55" s="42" t="s">
        <v>120</v>
      </c>
      <c r="B55" s="51" t="s">
        <v>122</v>
      </c>
      <c r="C55" s="35">
        <v>610</v>
      </c>
      <c r="D55" s="35">
        <f>C55</f>
        <v>610</v>
      </c>
      <c r="E55" s="94" t="str">
        <f>IF(C55=D55,"-",D55-C55)</f>
        <v>-</v>
      </c>
      <c r="F55" s="100">
        <f t="shared" si="6"/>
        <v>1</v>
      </c>
    </row>
    <row r="56" spans="1:6" ht="32.25" customHeight="1">
      <c r="A56" s="44" t="s">
        <v>127</v>
      </c>
      <c r="B56" s="56" t="s">
        <v>154</v>
      </c>
      <c r="C56" s="38">
        <v>55</v>
      </c>
      <c r="D56" s="38">
        <f>C56</f>
        <v>55</v>
      </c>
      <c r="E56" s="13" t="str">
        <f>IF(C56=D56,"-",D56-C56)</f>
        <v>-</v>
      </c>
      <c r="F56" s="93">
        <f>IF(C56=0,"-",D56/C56)</f>
        <v>1</v>
      </c>
    </row>
  </sheetData>
  <sheetProtection formatCells="0" formatColumns="0" formatRows="0" insertColumns="0" insertRows="0" insertHyperlinks="0" deleteColumns="0" deleteRows="0"/>
  <mergeCells count="8">
    <mergeCell ref="A2:C2"/>
    <mergeCell ref="A4:A5"/>
    <mergeCell ref="B4:B5"/>
    <mergeCell ref="A1:F1"/>
    <mergeCell ref="D4:D5"/>
    <mergeCell ref="E4:E5"/>
    <mergeCell ref="F4:F5"/>
    <mergeCell ref="C4:C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44" r:id="rId1"/>
  <headerFooter alignWithMargins="0">
    <oddFooter>&amp;R&amp;20&amp;P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J91"/>
  <sheetViews>
    <sheetView showGridLines="0" zoomScale="55" zoomScaleNormal="55" zoomScaleSheetLayoutView="55" zoomScalePageLayoutView="0" workbookViewId="0" topLeftCell="A1">
      <pane xSplit="2" ySplit="7" topLeftCell="C8" activePane="bottomRight" state="frozen"/>
      <selection pane="topLeft" activeCell="E2" sqref="E1:F16384"/>
      <selection pane="topRight" activeCell="E2" sqref="E1:F16384"/>
      <selection pane="bottomLeft" activeCell="E2" sqref="E1:F16384"/>
      <selection pane="bottomRight" activeCell="E2" sqref="E1:F16384"/>
    </sheetView>
  </sheetViews>
  <sheetFormatPr defaultColWidth="9.00390625" defaultRowHeight="12.75"/>
  <cols>
    <col min="1" max="1" width="9.125" style="2" customWidth="1"/>
    <col min="2" max="2" width="194.375" style="2" customWidth="1"/>
    <col min="3" max="3" width="20.75390625" style="2" hidden="1" customWidth="1"/>
    <col min="4" max="4" width="29.625" style="2" customWidth="1"/>
    <col min="5" max="5" width="20.75390625" style="2" hidden="1" customWidth="1"/>
    <col min="6" max="6" width="22.25390625" style="2" hidden="1" customWidth="1"/>
    <col min="7" max="16384" width="9.125" style="2" customWidth="1"/>
  </cols>
  <sheetData>
    <row r="1" spans="1:6" s="59" customFormat="1" ht="38.25" customHeight="1">
      <c r="A1" s="136"/>
      <c r="B1" s="136"/>
      <c r="C1" s="136"/>
      <c r="D1" s="136"/>
      <c r="E1" s="136"/>
      <c r="F1" s="136"/>
    </row>
    <row r="2" spans="1:3" s="61" customFormat="1" ht="33" customHeight="1">
      <c r="A2" s="137" t="s">
        <v>81</v>
      </c>
      <c r="B2" s="137"/>
      <c r="C2" s="137"/>
    </row>
    <row r="3" spans="1:6" ht="33" customHeight="1">
      <c r="A3" s="1"/>
      <c r="B3" s="87"/>
      <c r="C3" s="30"/>
      <c r="D3" s="30" t="s">
        <v>90</v>
      </c>
      <c r="E3" s="30"/>
      <c r="F3" s="30" t="s">
        <v>90</v>
      </c>
    </row>
    <row r="4" spans="1:140" s="6" customFormat="1" ht="33" customHeight="1">
      <c r="A4" s="139" t="s">
        <v>163</v>
      </c>
      <c r="B4" s="138" t="s">
        <v>62</v>
      </c>
      <c r="C4" s="134" t="s">
        <v>162</v>
      </c>
      <c r="D4" s="131" t="s">
        <v>239</v>
      </c>
      <c r="E4" s="133" t="s">
        <v>161</v>
      </c>
      <c r="F4" s="133" t="s">
        <v>160</v>
      </c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0"/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10"/>
      <c r="BG4" s="110"/>
      <c r="BH4" s="110"/>
      <c r="BI4" s="110"/>
      <c r="BJ4" s="110"/>
      <c r="BK4" s="110"/>
      <c r="BL4" s="110"/>
      <c r="BM4" s="110"/>
      <c r="BN4" s="110"/>
      <c r="BO4" s="110"/>
      <c r="BP4" s="110"/>
      <c r="BQ4" s="110"/>
      <c r="BR4" s="110"/>
      <c r="BS4" s="110"/>
      <c r="BT4" s="110"/>
      <c r="BU4" s="110"/>
      <c r="BV4" s="110"/>
      <c r="BW4" s="110"/>
      <c r="BX4" s="110"/>
      <c r="BY4" s="110"/>
      <c r="BZ4" s="110"/>
      <c r="CA4" s="110"/>
      <c r="CB4" s="110"/>
      <c r="CC4" s="110"/>
      <c r="CD4" s="110"/>
      <c r="CE4" s="110"/>
      <c r="CF4" s="110"/>
      <c r="CG4" s="110"/>
      <c r="CH4" s="110"/>
      <c r="CI4" s="110"/>
      <c r="CJ4" s="110"/>
      <c r="CK4" s="110"/>
      <c r="CL4" s="110"/>
      <c r="CM4" s="110"/>
      <c r="CN4" s="110"/>
      <c r="CO4" s="110"/>
      <c r="CP4" s="110"/>
      <c r="CQ4" s="110"/>
      <c r="CR4" s="110"/>
      <c r="CS4" s="110"/>
      <c r="CT4" s="110"/>
      <c r="CU4" s="110"/>
      <c r="CV4" s="110"/>
      <c r="CW4" s="110"/>
      <c r="CX4" s="110"/>
      <c r="CY4" s="110"/>
      <c r="CZ4" s="110"/>
      <c r="DA4" s="110"/>
      <c r="DB4" s="110"/>
      <c r="DC4" s="110"/>
      <c r="DD4" s="110"/>
      <c r="DE4" s="110"/>
      <c r="DF4" s="110"/>
      <c r="DG4" s="110"/>
      <c r="DH4" s="110"/>
      <c r="DI4" s="110"/>
      <c r="DJ4" s="110"/>
      <c r="DK4" s="110"/>
      <c r="DL4" s="110"/>
      <c r="DM4" s="110"/>
      <c r="DN4" s="110"/>
      <c r="DO4" s="110"/>
      <c r="DP4" s="110"/>
      <c r="DQ4" s="110"/>
      <c r="DR4" s="110"/>
      <c r="DS4" s="110"/>
      <c r="DT4" s="110"/>
      <c r="DU4" s="110"/>
      <c r="DV4" s="110"/>
      <c r="DW4" s="110"/>
      <c r="DX4" s="110"/>
      <c r="DY4" s="110"/>
      <c r="DZ4" s="110"/>
      <c r="EA4" s="110"/>
      <c r="EB4" s="110"/>
      <c r="EC4" s="110"/>
      <c r="ED4" s="110"/>
      <c r="EE4" s="110"/>
      <c r="EF4" s="110"/>
      <c r="EG4" s="110"/>
      <c r="EH4" s="110"/>
      <c r="EI4" s="110"/>
      <c r="EJ4" s="110"/>
    </row>
    <row r="5" spans="1:140" s="6" customFormat="1" ht="33" customHeight="1">
      <c r="A5" s="138"/>
      <c r="B5" s="138"/>
      <c r="C5" s="135"/>
      <c r="D5" s="132"/>
      <c r="E5" s="133"/>
      <c r="F5" s="133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  <c r="BM5" s="110"/>
      <c r="BN5" s="110"/>
      <c r="BO5" s="110"/>
      <c r="BP5" s="110"/>
      <c r="BQ5" s="110"/>
      <c r="BR5" s="110"/>
      <c r="BS5" s="110"/>
      <c r="BT5" s="110"/>
      <c r="BU5" s="110"/>
      <c r="BV5" s="110"/>
      <c r="BW5" s="110"/>
      <c r="BX5" s="110"/>
      <c r="BY5" s="110"/>
      <c r="BZ5" s="110"/>
      <c r="CA5" s="110"/>
      <c r="CB5" s="110"/>
      <c r="CC5" s="110"/>
      <c r="CD5" s="110"/>
      <c r="CE5" s="110"/>
      <c r="CF5" s="110"/>
      <c r="CG5" s="110"/>
      <c r="CH5" s="110"/>
      <c r="CI5" s="110"/>
      <c r="CJ5" s="110"/>
      <c r="CK5" s="110"/>
      <c r="CL5" s="110"/>
      <c r="CM5" s="110"/>
      <c r="CN5" s="110"/>
      <c r="CO5" s="110"/>
      <c r="CP5" s="110"/>
      <c r="CQ5" s="110"/>
      <c r="CR5" s="110"/>
      <c r="CS5" s="110"/>
      <c r="CT5" s="110"/>
      <c r="CU5" s="110"/>
      <c r="CV5" s="110"/>
      <c r="CW5" s="110"/>
      <c r="CX5" s="110"/>
      <c r="CY5" s="110"/>
      <c r="CZ5" s="110"/>
      <c r="DA5" s="110"/>
      <c r="DB5" s="110"/>
      <c r="DC5" s="110"/>
      <c r="DD5" s="110"/>
      <c r="DE5" s="110"/>
      <c r="DF5" s="110"/>
      <c r="DG5" s="110"/>
      <c r="DH5" s="110"/>
      <c r="DI5" s="110"/>
      <c r="DJ5" s="110"/>
      <c r="DK5" s="110"/>
      <c r="DL5" s="110"/>
      <c r="DM5" s="110"/>
      <c r="DN5" s="110"/>
      <c r="DO5" s="110"/>
      <c r="DP5" s="110"/>
      <c r="DQ5" s="110"/>
      <c r="DR5" s="110"/>
      <c r="DS5" s="110"/>
      <c r="DT5" s="110"/>
      <c r="DU5" s="110"/>
      <c r="DV5" s="110"/>
      <c r="DW5" s="110"/>
      <c r="DX5" s="110"/>
      <c r="DY5" s="110"/>
      <c r="DZ5" s="110"/>
      <c r="EA5" s="110"/>
      <c r="EB5" s="110"/>
      <c r="EC5" s="110"/>
      <c r="ED5" s="110"/>
      <c r="EE5" s="110"/>
      <c r="EF5" s="110"/>
      <c r="EG5" s="110"/>
      <c r="EH5" s="110"/>
      <c r="EI5" s="110"/>
      <c r="EJ5" s="110"/>
    </row>
    <row r="6" spans="1:140" s="4" customFormat="1" ht="14.25">
      <c r="A6" s="31">
        <v>1</v>
      </c>
      <c r="B6" s="32">
        <v>2</v>
      </c>
      <c r="C6" s="32" t="s">
        <v>87</v>
      </c>
      <c r="D6" s="32" t="s">
        <v>87</v>
      </c>
      <c r="E6" s="32" t="s">
        <v>158</v>
      </c>
      <c r="F6" s="32" t="s">
        <v>159</v>
      </c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1"/>
      <c r="BF6" s="111"/>
      <c r="BG6" s="111"/>
      <c r="BH6" s="111"/>
      <c r="BI6" s="111"/>
      <c r="BJ6" s="111"/>
      <c r="BK6" s="111"/>
      <c r="BL6" s="111"/>
      <c r="BM6" s="111"/>
      <c r="BN6" s="111"/>
      <c r="BO6" s="111"/>
      <c r="BP6" s="111"/>
      <c r="BQ6" s="111"/>
      <c r="BR6" s="111"/>
      <c r="BS6" s="111"/>
      <c r="BT6" s="111"/>
      <c r="BU6" s="111"/>
      <c r="BV6" s="111"/>
      <c r="BW6" s="111"/>
      <c r="BX6" s="111"/>
      <c r="BY6" s="111"/>
      <c r="BZ6" s="111"/>
      <c r="CA6" s="111"/>
      <c r="CB6" s="111"/>
      <c r="CC6" s="111"/>
      <c r="CD6" s="111"/>
      <c r="CE6" s="111"/>
      <c r="CF6" s="111"/>
      <c r="CG6" s="111"/>
      <c r="CH6" s="111"/>
      <c r="CI6" s="111"/>
      <c r="CJ6" s="111"/>
      <c r="CK6" s="111"/>
      <c r="CL6" s="111"/>
      <c r="CM6" s="111"/>
      <c r="CN6" s="111"/>
      <c r="CO6" s="111"/>
      <c r="CP6" s="111"/>
      <c r="CQ6" s="111"/>
      <c r="CR6" s="111"/>
      <c r="CS6" s="111"/>
      <c r="CT6" s="111"/>
      <c r="CU6" s="111"/>
      <c r="CV6" s="111"/>
      <c r="CW6" s="111"/>
      <c r="CX6" s="111"/>
      <c r="CY6" s="111"/>
      <c r="CZ6" s="111"/>
      <c r="DA6" s="111"/>
      <c r="DB6" s="111"/>
      <c r="DC6" s="111"/>
      <c r="DD6" s="111"/>
      <c r="DE6" s="111"/>
      <c r="DF6" s="111"/>
      <c r="DG6" s="111"/>
      <c r="DH6" s="111"/>
      <c r="DI6" s="111"/>
      <c r="DJ6" s="111"/>
      <c r="DK6" s="111"/>
      <c r="DL6" s="111"/>
      <c r="DM6" s="111"/>
      <c r="DN6" s="111"/>
      <c r="DO6" s="111"/>
      <c r="DP6" s="111"/>
      <c r="DQ6" s="111"/>
      <c r="DR6" s="111"/>
      <c r="DS6" s="111"/>
      <c r="DT6" s="111"/>
      <c r="DU6" s="111"/>
      <c r="DV6" s="111"/>
      <c r="DW6" s="111"/>
      <c r="DX6" s="111"/>
      <c r="DY6" s="111"/>
      <c r="DZ6" s="111"/>
      <c r="EA6" s="111"/>
      <c r="EB6" s="111"/>
      <c r="EC6" s="111"/>
      <c r="ED6" s="111"/>
      <c r="EE6" s="111"/>
      <c r="EF6" s="111"/>
      <c r="EG6" s="111"/>
      <c r="EH6" s="111"/>
      <c r="EI6" s="111"/>
      <c r="EJ6" s="111"/>
    </row>
    <row r="7" spans="1:140" s="3" customFormat="1" ht="30" customHeight="1">
      <c r="A7" s="33" t="s">
        <v>0</v>
      </c>
      <c r="B7" s="50" t="s">
        <v>143</v>
      </c>
      <c r="C7" s="16">
        <f>C8+C9+C10+C12+C13+C14+C15+C16+C17+C18+C19+C20+C21+C22+C24+C25+C26+C27</f>
        <v>3270612</v>
      </c>
      <c r="D7" s="16">
        <f>D8+D9+D10+D12+D13+D14+D15+D16+D17+D18+D19+D20+D21+D22+D24+D25+D26+D27</f>
        <v>3270612</v>
      </c>
      <c r="E7" s="13" t="str">
        <f>IF(C7=D7,"-",D7-C7)</f>
        <v>-</v>
      </c>
      <c r="F7" s="88">
        <f>IF(C7=0,"-",D7/C7)</f>
        <v>1</v>
      </c>
      <c r="G7" s="2"/>
      <c r="H7" s="11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</row>
    <row r="8" spans="1:8" ht="31.5" customHeight="1">
      <c r="A8" s="40" t="s">
        <v>1</v>
      </c>
      <c r="B8" s="102" t="s">
        <v>164</v>
      </c>
      <c r="C8" s="36">
        <v>410761</v>
      </c>
      <c r="D8" s="36">
        <f aca="true" t="shared" si="0" ref="D8:D25">C8</f>
        <v>410761</v>
      </c>
      <c r="E8" s="89" t="str">
        <f aca="true" t="shared" si="1" ref="E8:E29">IF(C8=D8,"-",D8-C8)</f>
        <v>-</v>
      </c>
      <c r="F8" s="90">
        <f aca="true" t="shared" si="2" ref="F8:F46">IF(C8=0,"-",D8/C8)</f>
        <v>1</v>
      </c>
      <c r="H8" s="112"/>
    </row>
    <row r="9" spans="1:8" ht="31.5" customHeight="1">
      <c r="A9" s="40" t="s">
        <v>2</v>
      </c>
      <c r="B9" s="102" t="s">
        <v>165</v>
      </c>
      <c r="C9" s="36">
        <v>282979</v>
      </c>
      <c r="D9" s="36">
        <f t="shared" si="0"/>
        <v>282979</v>
      </c>
      <c r="E9" s="89" t="str">
        <f t="shared" si="1"/>
        <v>-</v>
      </c>
      <c r="F9" s="90">
        <f t="shared" si="2"/>
        <v>1</v>
      </c>
      <c r="H9" s="112"/>
    </row>
    <row r="10" spans="1:8" ht="31.5" customHeight="1">
      <c r="A10" s="40" t="s">
        <v>3</v>
      </c>
      <c r="B10" s="102" t="s">
        <v>157</v>
      </c>
      <c r="C10" s="36">
        <v>1525128</v>
      </c>
      <c r="D10" s="36">
        <f t="shared" si="0"/>
        <v>1525128</v>
      </c>
      <c r="E10" s="89" t="str">
        <f t="shared" si="1"/>
        <v>-</v>
      </c>
      <c r="F10" s="90">
        <f t="shared" si="2"/>
        <v>1</v>
      </c>
      <c r="H10" s="112"/>
    </row>
    <row r="11" spans="1:8" ht="31.5" customHeight="1">
      <c r="A11" s="103" t="s">
        <v>64</v>
      </c>
      <c r="B11" s="45" t="s">
        <v>65</v>
      </c>
      <c r="C11" s="36">
        <v>59866</v>
      </c>
      <c r="D11" s="36">
        <f t="shared" si="0"/>
        <v>59866</v>
      </c>
      <c r="E11" s="89" t="str">
        <f t="shared" si="1"/>
        <v>-</v>
      </c>
      <c r="F11" s="90">
        <f t="shared" si="2"/>
        <v>1</v>
      </c>
      <c r="H11" s="112"/>
    </row>
    <row r="12" spans="1:8" ht="31.5" customHeight="1">
      <c r="A12" s="40" t="s">
        <v>4</v>
      </c>
      <c r="B12" s="102" t="s">
        <v>171</v>
      </c>
      <c r="C12" s="36">
        <v>120499</v>
      </c>
      <c r="D12" s="36">
        <f t="shared" si="0"/>
        <v>120499</v>
      </c>
      <c r="E12" s="89" t="str">
        <f t="shared" si="1"/>
        <v>-</v>
      </c>
      <c r="F12" s="90">
        <f t="shared" si="2"/>
        <v>1</v>
      </c>
      <c r="H12" s="112"/>
    </row>
    <row r="13" spans="1:8" ht="31.5" customHeight="1">
      <c r="A13" s="40" t="s">
        <v>5</v>
      </c>
      <c r="B13" s="102" t="s">
        <v>166</v>
      </c>
      <c r="C13" s="36">
        <v>89139</v>
      </c>
      <c r="D13" s="36">
        <f t="shared" si="0"/>
        <v>89139</v>
      </c>
      <c r="E13" s="89" t="str">
        <f t="shared" si="1"/>
        <v>-</v>
      </c>
      <c r="F13" s="90">
        <f t="shared" si="2"/>
        <v>1</v>
      </c>
      <c r="H13" s="112"/>
    </row>
    <row r="14" spans="1:8" ht="31.5" customHeight="1">
      <c r="A14" s="40" t="s">
        <v>6</v>
      </c>
      <c r="B14" s="102" t="s">
        <v>175</v>
      </c>
      <c r="C14" s="36">
        <v>28716</v>
      </c>
      <c r="D14" s="36">
        <f t="shared" si="0"/>
        <v>28716</v>
      </c>
      <c r="E14" s="89" t="str">
        <f t="shared" si="1"/>
        <v>-</v>
      </c>
      <c r="F14" s="90">
        <f t="shared" si="2"/>
        <v>1</v>
      </c>
      <c r="H14" s="112"/>
    </row>
    <row r="15" spans="1:8" ht="31.5" customHeight="1">
      <c r="A15" s="40" t="s">
        <v>7</v>
      </c>
      <c r="B15" s="102" t="s">
        <v>174</v>
      </c>
      <c r="C15" s="36">
        <v>16032</v>
      </c>
      <c r="D15" s="36">
        <f t="shared" si="0"/>
        <v>16032</v>
      </c>
      <c r="E15" s="89" t="str">
        <f>IF(C15=D15,"-",D15-C15)</f>
        <v>-</v>
      </c>
      <c r="F15" s="90">
        <f>IF(C15=0,"-",D15/C15)</f>
        <v>1</v>
      </c>
      <c r="H15" s="112"/>
    </row>
    <row r="16" spans="1:8" ht="31.5" customHeight="1">
      <c r="A16" s="40" t="s">
        <v>8</v>
      </c>
      <c r="B16" s="102" t="s">
        <v>167</v>
      </c>
      <c r="C16" s="36">
        <v>123427</v>
      </c>
      <c r="D16" s="36">
        <f t="shared" si="0"/>
        <v>123427</v>
      </c>
      <c r="E16" s="89" t="str">
        <f t="shared" si="1"/>
        <v>-</v>
      </c>
      <c r="F16" s="90">
        <f t="shared" si="2"/>
        <v>1</v>
      </c>
      <c r="H16" s="112"/>
    </row>
    <row r="17" spans="1:8" ht="31.5" customHeight="1">
      <c r="A17" s="40" t="s">
        <v>9</v>
      </c>
      <c r="B17" s="102" t="s">
        <v>168</v>
      </c>
      <c r="C17" s="36">
        <v>31141</v>
      </c>
      <c r="D17" s="36">
        <f t="shared" si="0"/>
        <v>31141</v>
      </c>
      <c r="E17" s="89" t="str">
        <f t="shared" si="1"/>
        <v>-</v>
      </c>
      <c r="F17" s="90">
        <f t="shared" si="2"/>
        <v>1</v>
      </c>
      <c r="H17" s="112"/>
    </row>
    <row r="18" spans="1:8" ht="34.5" customHeight="1">
      <c r="A18" s="40" t="s">
        <v>10</v>
      </c>
      <c r="B18" s="102" t="s">
        <v>176</v>
      </c>
      <c r="C18" s="36">
        <v>1459</v>
      </c>
      <c r="D18" s="36">
        <f t="shared" si="0"/>
        <v>1459</v>
      </c>
      <c r="E18" s="89" t="str">
        <f t="shared" si="1"/>
        <v>-</v>
      </c>
      <c r="F18" s="90">
        <f t="shared" si="2"/>
        <v>1</v>
      </c>
      <c r="H18" s="112"/>
    </row>
    <row r="19" spans="1:8" ht="34.5" customHeight="1">
      <c r="A19" s="40" t="s">
        <v>11</v>
      </c>
      <c r="B19" s="102" t="s">
        <v>169</v>
      </c>
      <c r="C19" s="36">
        <v>8401</v>
      </c>
      <c r="D19" s="36">
        <f t="shared" si="0"/>
        <v>8401</v>
      </c>
      <c r="E19" s="89" t="str">
        <f t="shared" si="1"/>
        <v>-</v>
      </c>
      <c r="F19" s="90">
        <f t="shared" si="2"/>
        <v>1</v>
      </c>
      <c r="H19" s="112"/>
    </row>
    <row r="20" spans="1:8" ht="31.5" customHeight="1">
      <c r="A20" s="40" t="s">
        <v>12</v>
      </c>
      <c r="B20" s="102" t="s">
        <v>170</v>
      </c>
      <c r="C20" s="36">
        <v>82615</v>
      </c>
      <c r="D20" s="36">
        <f t="shared" si="0"/>
        <v>82615</v>
      </c>
      <c r="E20" s="89" t="str">
        <f t="shared" si="1"/>
        <v>-</v>
      </c>
      <c r="F20" s="90">
        <f t="shared" si="2"/>
        <v>1</v>
      </c>
      <c r="H20" s="112"/>
    </row>
    <row r="21" spans="1:8" ht="31.5" customHeight="1">
      <c r="A21" s="40" t="s">
        <v>14</v>
      </c>
      <c r="B21" s="46" t="s">
        <v>13</v>
      </c>
      <c r="C21" s="36">
        <v>32880</v>
      </c>
      <c r="D21" s="36">
        <f t="shared" si="0"/>
        <v>32880</v>
      </c>
      <c r="E21" s="89" t="str">
        <f t="shared" si="1"/>
        <v>-</v>
      </c>
      <c r="F21" s="90">
        <f t="shared" si="2"/>
        <v>1</v>
      </c>
      <c r="H21" s="112"/>
    </row>
    <row r="22" spans="1:8" ht="31.5" customHeight="1">
      <c r="A22" s="41" t="s">
        <v>15</v>
      </c>
      <c r="B22" s="102" t="s">
        <v>172</v>
      </c>
      <c r="C22" s="36">
        <v>517130</v>
      </c>
      <c r="D22" s="36">
        <f t="shared" si="0"/>
        <v>517130</v>
      </c>
      <c r="E22" s="89" t="str">
        <f t="shared" si="1"/>
        <v>-</v>
      </c>
      <c r="F22" s="90">
        <f t="shared" si="2"/>
        <v>1</v>
      </c>
      <c r="H22" s="112"/>
    </row>
    <row r="23" spans="1:8" ht="31.5" customHeight="1">
      <c r="A23" s="39" t="s">
        <v>177</v>
      </c>
      <c r="B23" s="45" t="s">
        <v>66</v>
      </c>
      <c r="C23" s="36">
        <v>875</v>
      </c>
      <c r="D23" s="36">
        <f t="shared" si="0"/>
        <v>875</v>
      </c>
      <c r="E23" s="89" t="str">
        <f t="shared" si="1"/>
        <v>-</v>
      </c>
      <c r="F23" s="90">
        <f t="shared" si="2"/>
        <v>1</v>
      </c>
      <c r="H23" s="112"/>
    </row>
    <row r="24" spans="1:8" ht="33" customHeight="1">
      <c r="A24" s="42" t="s">
        <v>16</v>
      </c>
      <c r="B24" s="47" t="s">
        <v>140</v>
      </c>
      <c r="C24" s="36">
        <v>0</v>
      </c>
      <c r="D24" s="36">
        <f t="shared" si="0"/>
        <v>0</v>
      </c>
      <c r="E24" s="89" t="str">
        <f>IF(C24=D24,"-",D24-C24)</f>
        <v>-</v>
      </c>
      <c r="F24" s="90" t="str">
        <f>IF(C24=0,"-",D24/C24)</f>
        <v>-</v>
      </c>
      <c r="H24" s="112"/>
    </row>
    <row r="25" spans="1:8" ht="33" customHeight="1">
      <c r="A25" s="42" t="s">
        <v>137</v>
      </c>
      <c r="B25" s="48" t="s">
        <v>60</v>
      </c>
      <c r="C25" s="36">
        <v>0</v>
      </c>
      <c r="D25" s="36">
        <f t="shared" si="0"/>
        <v>0</v>
      </c>
      <c r="E25" s="89" t="str">
        <f>IF(C25=D25,"-",D25-C25)</f>
        <v>-</v>
      </c>
      <c r="F25" s="90" t="str">
        <f>IF(C25=0,"-",D25/C25)</f>
        <v>-</v>
      </c>
      <c r="H25" s="112"/>
    </row>
    <row r="26" spans="1:8" ht="33" customHeight="1">
      <c r="A26" s="42" t="s">
        <v>138</v>
      </c>
      <c r="B26" s="48" t="s">
        <v>141</v>
      </c>
      <c r="C26" s="36">
        <v>0</v>
      </c>
      <c r="D26" s="36">
        <f>C26</f>
        <v>0</v>
      </c>
      <c r="E26" s="89" t="str">
        <f>IF(C26=D26,"-",D26-C26)</f>
        <v>-</v>
      </c>
      <c r="F26" s="90" t="str">
        <f>IF(C26=0,"-",D26/C26)</f>
        <v>-</v>
      </c>
      <c r="H26" s="112"/>
    </row>
    <row r="27" spans="1:8" ht="33" customHeight="1">
      <c r="A27" s="42" t="s">
        <v>139</v>
      </c>
      <c r="B27" s="48" t="s">
        <v>142</v>
      </c>
      <c r="C27" s="36">
        <v>305</v>
      </c>
      <c r="D27" s="36">
        <f>C27</f>
        <v>305</v>
      </c>
      <c r="E27" s="89" t="str">
        <f>IF(C27=D27,"-",D27-C27)</f>
        <v>-</v>
      </c>
      <c r="F27" s="90">
        <f>IF(C27=0,"-",D27/C27)</f>
        <v>1</v>
      </c>
      <c r="H27" s="112"/>
    </row>
    <row r="28" spans="1:8" s="5" customFormat="1" ht="31.5" customHeight="1">
      <c r="A28" s="43" t="s">
        <v>68</v>
      </c>
      <c r="B28" s="49" t="s">
        <v>69</v>
      </c>
      <c r="C28" s="35">
        <v>0</v>
      </c>
      <c r="D28" s="36">
        <f>C28</f>
        <v>0</v>
      </c>
      <c r="E28" s="89" t="str">
        <f t="shared" si="1"/>
        <v>-</v>
      </c>
      <c r="F28" s="90" t="str">
        <f t="shared" si="2"/>
        <v>-</v>
      </c>
      <c r="H28" s="112"/>
    </row>
    <row r="29" spans="1:8" s="5" customFormat="1" ht="31.5" customHeight="1">
      <c r="A29" s="43" t="s">
        <v>67</v>
      </c>
      <c r="B29" s="49" t="s">
        <v>70</v>
      </c>
      <c r="C29" s="35">
        <v>96562</v>
      </c>
      <c r="D29" s="36">
        <f>C29</f>
        <v>96562</v>
      </c>
      <c r="E29" s="89" t="str">
        <f t="shared" si="1"/>
        <v>-</v>
      </c>
      <c r="F29" s="90">
        <f t="shared" si="2"/>
        <v>1</v>
      </c>
      <c r="H29" s="112"/>
    </row>
    <row r="30" spans="1:140" s="3" customFormat="1" ht="30" customHeight="1">
      <c r="A30" s="37" t="s">
        <v>17</v>
      </c>
      <c r="B30" s="57" t="s">
        <v>18</v>
      </c>
      <c r="C30" s="34">
        <f>C31+C32+C33+C41+C42+C48+C49+C50+C47</f>
        <v>28475</v>
      </c>
      <c r="D30" s="34">
        <f>D31+D32+D33+D41+D42+D48+D49+D50+D47</f>
        <v>28475</v>
      </c>
      <c r="E30" s="13" t="str">
        <f>IF(C30=D30,"-",D30-C30)</f>
        <v>-</v>
      </c>
      <c r="F30" s="91">
        <f t="shared" si="2"/>
        <v>1</v>
      </c>
      <c r="G30" s="2"/>
      <c r="H30" s="11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</row>
    <row r="31" spans="1:8" ht="28.5" customHeight="1">
      <c r="A31" s="42" t="s">
        <v>19</v>
      </c>
      <c r="B31" s="51" t="s">
        <v>20</v>
      </c>
      <c r="C31" s="35">
        <v>1367</v>
      </c>
      <c r="D31" s="35">
        <f>C31</f>
        <v>1367</v>
      </c>
      <c r="E31" s="89" t="str">
        <f aca="true" t="shared" si="3" ref="E31:E51">IF(C31=D31,"-",D31-C31)</f>
        <v>-</v>
      </c>
      <c r="F31" s="90">
        <f t="shared" si="2"/>
        <v>1</v>
      </c>
      <c r="H31" s="112"/>
    </row>
    <row r="32" spans="1:8" ht="28.5" customHeight="1">
      <c r="A32" s="42" t="s">
        <v>21</v>
      </c>
      <c r="B32" s="51" t="s">
        <v>22</v>
      </c>
      <c r="C32" s="35">
        <v>2901</v>
      </c>
      <c r="D32" s="35">
        <f>C32</f>
        <v>2901</v>
      </c>
      <c r="E32" s="89" t="str">
        <f t="shared" si="3"/>
        <v>-</v>
      </c>
      <c r="F32" s="90">
        <f t="shared" si="2"/>
        <v>1</v>
      </c>
      <c r="H32" s="112"/>
    </row>
    <row r="33" spans="1:8" ht="28.5" customHeight="1">
      <c r="A33" s="42" t="s">
        <v>23</v>
      </c>
      <c r="B33" s="52" t="s">
        <v>37</v>
      </c>
      <c r="C33" s="35">
        <f>C34+C36+C37+C38+C39+C40</f>
        <v>257</v>
      </c>
      <c r="D33" s="35">
        <f>D34+D36+D37+D38+D39+D40</f>
        <v>257</v>
      </c>
      <c r="E33" s="89" t="str">
        <f t="shared" si="3"/>
        <v>-</v>
      </c>
      <c r="F33" s="90">
        <f t="shared" si="2"/>
        <v>1</v>
      </c>
      <c r="H33" s="112"/>
    </row>
    <row r="34" spans="1:8" ht="28.5" customHeight="1">
      <c r="A34" s="53" t="s">
        <v>45</v>
      </c>
      <c r="B34" s="54" t="s">
        <v>38</v>
      </c>
      <c r="C34" s="35">
        <v>32</v>
      </c>
      <c r="D34" s="35">
        <f>C34</f>
        <v>32</v>
      </c>
      <c r="E34" s="89" t="str">
        <f t="shared" si="3"/>
        <v>-</v>
      </c>
      <c r="F34" s="90">
        <f t="shared" si="2"/>
        <v>1</v>
      </c>
      <c r="H34" s="112"/>
    </row>
    <row r="35" spans="1:8" ht="28.5" customHeight="1">
      <c r="A35" s="53" t="s">
        <v>46</v>
      </c>
      <c r="B35" s="55" t="s">
        <v>39</v>
      </c>
      <c r="C35" s="35">
        <v>32</v>
      </c>
      <c r="D35" s="35">
        <f aca="true" t="shared" si="4" ref="D35:D50">C35</f>
        <v>32</v>
      </c>
      <c r="E35" s="89" t="str">
        <f t="shared" si="3"/>
        <v>-</v>
      </c>
      <c r="F35" s="90">
        <f t="shared" si="2"/>
        <v>1</v>
      </c>
      <c r="H35" s="112"/>
    </row>
    <row r="36" spans="1:8" ht="28.5" customHeight="1">
      <c r="A36" s="53" t="s">
        <v>47</v>
      </c>
      <c r="B36" s="54" t="s">
        <v>40</v>
      </c>
      <c r="C36" s="35">
        <v>0</v>
      </c>
      <c r="D36" s="35">
        <f t="shared" si="4"/>
        <v>0</v>
      </c>
      <c r="E36" s="89" t="str">
        <f t="shared" si="3"/>
        <v>-</v>
      </c>
      <c r="F36" s="90" t="str">
        <f t="shared" si="2"/>
        <v>-</v>
      </c>
      <c r="H36" s="112"/>
    </row>
    <row r="37" spans="1:8" ht="28.5" customHeight="1">
      <c r="A37" s="53" t="s">
        <v>48</v>
      </c>
      <c r="B37" s="54" t="s">
        <v>41</v>
      </c>
      <c r="C37" s="35">
        <v>6</v>
      </c>
      <c r="D37" s="35">
        <f t="shared" si="4"/>
        <v>6</v>
      </c>
      <c r="E37" s="89" t="str">
        <f t="shared" si="3"/>
        <v>-</v>
      </c>
      <c r="F37" s="90">
        <f t="shared" si="2"/>
        <v>1</v>
      </c>
      <c r="H37" s="112"/>
    </row>
    <row r="38" spans="1:8" ht="28.5" customHeight="1">
      <c r="A38" s="53" t="s">
        <v>49</v>
      </c>
      <c r="B38" s="54" t="s">
        <v>42</v>
      </c>
      <c r="C38" s="35">
        <v>0</v>
      </c>
      <c r="D38" s="35">
        <f t="shared" si="4"/>
        <v>0</v>
      </c>
      <c r="E38" s="89" t="str">
        <f t="shared" si="3"/>
        <v>-</v>
      </c>
      <c r="F38" s="90" t="str">
        <f t="shared" si="2"/>
        <v>-</v>
      </c>
      <c r="H38" s="112"/>
    </row>
    <row r="39" spans="1:8" ht="28.5" customHeight="1">
      <c r="A39" s="53" t="s">
        <v>50</v>
      </c>
      <c r="B39" s="54" t="s">
        <v>43</v>
      </c>
      <c r="C39" s="35">
        <v>209</v>
      </c>
      <c r="D39" s="35">
        <f t="shared" si="4"/>
        <v>209</v>
      </c>
      <c r="E39" s="89" t="str">
        <f t="shared" si="3"/>
        <v>-</v>
      </c>
      <c r="F39" s="90">
        <f t="shared" si="2"/>
        <v>1</v>
      </c>
      <c r="H39" s="112"/>
    </row>
    <row r="40" spans="1:8" ht="28.5" customHeight="1">
      <c r="A40" s="53" t="s">
        <v>51</v>
      </c>
      <c r="B40" s="54" t="s">
        <v>44</v>
      </c>
      <c r="C40" s="35">
        <v>10</v>
      </c>
      <c r="D40" s="35">
        <f t="shared" si="4"/>
        <v>10</v>
      </c>
      <c r="E40" s="89" t="str">
        <f t="shared" si="3"/>
        <v>-</v>
      </c>
      <c r="F40" s="90">
        <f t="shared" si="2"/>
        <v>1</v>
      </c>
      <c r="H40" s="112"/>
    </row>
    <row r="41" spans="1:8" ht="28.5" customHeight="1">
      <c r="A41" s="42" t="s">
        <v>24</v>
      </c>
      <c r="B41" s="51" t="s">
        <v>25</v>
      </c>
      <c r="C41" s="35">
        <v>17215</v>
      </c>
      <c r="D41" s="35">
        <f t="shared" si="4"/>
        <v>17215</v>
      </c>
      <c r="E41" s="89" t="str">
        <f t="shared" si="3"/>
        <v>-</v>
      </c>
      <c r="F41" s="90">
        <f t="shared" si="2"/>
        <v>1</v>
      </c>
      <c r="H41" s="112"/>
    </row>
    <row r="42" spans="1:8" ht="28.5" customHeight="1">
      <c r="A42" s="42" t="s">
        <v>26</v>
      </c>
      <c r="B42" s="52" t="s">
        <v>61</v>
      </c>
      <c r="C42" s="35">
        <f>SUM(C43:C46)</f>
        <v>3491</v>
      </c>
      <c r="D42" s="35">
        <f>SUM(D43:D46)</f>
        <v>3491</v>
      </c>
      <c r="E42" s="89" t="str">
        <f t="shared" si="3"/>
        <v>-</v>
      </c>
      <c r="F42" s="90">
        <f t="shared" si="2"/>
        <v>1</v>
      </c>
      <c r="H42" s="112"/>
    </row>
    <row r="43" spans="1:8" ht="28.5" customHeight="1">
      <c r="A43" s="53" t="s">
        <v>56</v>
      </c>
      <c r="B43" s="54" t="s">
        <v>52</v>
      </c>
      <c r="C43" s="35">
        <v>2615</v>
      </c>
      <c r="D43" s="35">
        <f>C43</f>
        <v>2615</v>
      </c>
      <c r="E43" s="89" t="str">
        <f t="shared" si="3"/>
        <v>-</v>
      </c>
      <c r="F43" s="90">
        <f t="shared" si="2"/>
        <v>1</v>
      </c>
      <c r="H43" s="112"/>
    </row>
    <row r="44" spans="1:8" ht="28.5" customHeight="1">
      <c r="A44" s="53" t="s">
        <v>57</v>
      </c>
      <c r="B44" s="54" t="s">
        <v>53</v>
      </c>
      <c r="C44" s="35">
        <v>422</v>
      </c>
      <c r="D44" s="35">
        <f>C44</f>
        <v>422</v>
      </c>
      <c r="E44" s="89" t="str">
        <f t="shared" si="3"/>
        <v>-</v>
      </c>
      <c r="F44" s="90">
        <f t="shared" si="2"/>
        <v>1</v>
      </c>
      <c r="H44" s="112"/>
    </row>
    <row r="45" spans="1:8" ht="28.5" customHeight="1">
      <c r="A45" s="53" t="s">
        <v>58</v>
      </c>
      <c r="B45" s="54" t="s">
        <v>54</v>
      </c>
      <c r="C45" s="35">
        <v>0</v>
      </c>
      <c r="D45" s="35">
        <f t="shared" si="4"/>
        <v>0</v>
      </c>
      <c r="E45" s="89" t="str">
        <f t="shared" si="3"/>
        <v>-</v>
      </c>
      <c r="F45" s="90" t="str">
        <f t="shared" si="2"/>
        <v>-</v>
      </c>
      <c r="H45" s="112"/>
    </row>
    <row r="46" spans="1:8" ht="28.5" customHeight="1">
      <c r="A46" s="53" t="s">
        <v>59</v>
      </c>
      <c r="B46" s="54" t="s">
        <v>55</v>
      </c>
      <c r="C46" s="35">
        <v>454</v>
      </c>
      <c r="D46" s="35">
        <f t="shared" si="4"/>
        <v>454</v>
      </c>
      <c r="E46" s="89" t="str">
        <f t="shared" si="3"/>
        <v>-</v>
      </c>
      <c r="F46" s="90">
        <f t="shared" si="2"/>
        <v>1</v>
      </c>
      <c r="H46" s="112"/>
    </row>
    <row r="47" spans="1:8" ht="34.5" customHeight="1">
      <c r="A47" s="42" t="s">
        <v>27</v>
      </c>
      <c r="B47" s="51" t="s">
        <v>28</v>
      </c>
      <c r="C47" s="35">
        <v>0</v>
      </c>
      <c r="D47" s="35">
        <f t="shared" si="4"/>
        <v>0</v>
      </c>
      <c r="E47" s="89" t="str">
        <f t="shared" si="3"/>
        <v>-</v>
      </c>
      <c r="F47" s="90" t="str">
        <f aca="true" t="shared" si="5" ref="F47:F55">IF(C47=0,"-",D47/C47)</f>
        <v>-</v>
      </c>
      <c r="H47" s="112"/>
    </row>
    <row r="48" spans="1:8" ht="34.5" customHeight="1">
      <c r="A48" s="42" t="s">
        <v>29</v>
      </c>
      <c r="B48" s="51" t="s">
        <v>116</v>
      </c>
      <c r="C48" s="36">
        <v>3095</v>
      </c>
      <c r="D48" s="35">
        <f t="shared" si="4"/>
        <v>3095</v>
      </c>
      <c r="E48" s="89" t="str">
        <f t="shared" si="3"/>
        <v>-</v>
      </c>
      <c r="F48" s="92">
        <f t="shared" si="5"/>
        <v>1</v>
      </c>
      <c r="H48" s="112"/>
    </row>
    <row r="49" spans="1:8" ht="34.5" customHeight="1">
      <c r="A49" s="42" t="s">
        <v>30</v>
      </c>
      <c r="B49" s="51" t="s">
        <v>31</v>
      </c>
      <c r="C49" s="36">
        <v>0</v>
      </c>
      <c r="D49" s="35">
        <f t="shared" si="4"/>
        <v>0</v>
      </c>
      <c r="E49" s="89" t="str">
        <f t="shared" si="3"/>
        <v>-</v>
      </c>
      <c r="F49" s="92" t="str">
        <f t="shared" si="5"/>
        <v>-</v>
      </c>
      <c r="H49" s="112"/>
    </row>
    <row r="50" spans="1:8" ht="34.5" customHeight="1">
      <c r="A50" s="42" t="s">
        <v>32</v>
      </c>
      <c r="B50" s="51" t="s">
        <v>33</v>
      </c>
      <c r="C50" s="35">
        <v>149</v>
      </c>
      <c r="D50" s="35">
        <f t="shared" si="4"/>
        <v>149</v>
      </c>
      <c r="E50" s="89" t="str">
        <f t="shared" si="3"/>
        <v>-</v>
      </c>
      <c r="F50" s="90">
        <f t="shared" si="5"/>
        <v>1</v>
      </c>
      <c r="H50" s="112"/>
    </row>
    <row r="51" spans="1:140" s="3" customFormat="1" ht="30" customHeight="1">
      <c r="A51" s="44" t="s">
        <v>34</v>
      </c>
      <c r="B51" s="56" t="s">
        <v>173</v>
      </c>
      <c r="C51" s="38">
        <f>SUM(C52:C55)</f>
        <v>13141</v>
      </c>
      <c r="D51" s="38">
        <f>SUM(D52:D55)</f>
        <v>13141</v>
      </c>
      <c r="E51" s="13" t="str">
        <f t="shared" si="3"/>
        <v>-</v>
      </c>
      <c r="F51" s="93">
        <f t="shared" si="5"/>
        <v>1</v>
      </c>
      <c r="G51" s="2"/>
      <c r="H51" s="11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</row>
    <row r="52" spans="1:8" ht="34.5" customHeight="1">
      <c r="A52" s="42" t="s">
        <v>119</v>
      </c>
      <c r="B52" s="51" t="s">
        <v>144</v>
      </c>
      <c r="C52" s="35">
        <v>1037</v>
      </c>
      <c r="D52" s="35">
        <f>C52</f>
        <v>1037</v>
      </c>
      <c r="E52" s="94" t="str">
        <f>IF(C52=D52,"-",D52-C52)</f>
        <v>-</v>
      </c>
      <c r="F52" s="100">
        <f t="shared" si="5"/>
        <v>1</v>
      </c>
      <c r="H52" s="112"/>
    </row>
    <row r="53" spans="1:8" ht="34.5" customHeight="1">
      <c r="A53" s="42" t="s">
        <v>35</v>
      </c>
      <c r="B53" s="51" t="s">
        <v>63</v>
      </c>
      <c r="C53" s="35">
        <v>11773</v>
      </c>
      <c r="D53" s="35">
        <f>C53</f>
        <v>11773</v>
      </c>
      <c r="E53" s="94" t="str">
        <f>IF(C53=D53,"-",D53-C53)</f>
        <v>-</v>
      </c>
      <c r="F53" s="100">
        <f t="shared" si="5"/>
        <v>1</v>
      </c>
      <c r="H53" s="112"/>
    </row>
    <row r="54" spans="1:8" ht="34.5" customHeight="1">
      <c r="A54" s="42" t="s">
        <v>36</v>
      </c>
      <c r="B54" s="51" t="s">
        <v>121</v>
      </c>
      <c r="C54" s="35">
        <v>0</v>
      </c>
      <c r="D54" s="35">
        <f>C54</f>
        <v>0</v>
      </c>
      <c r="E54" s="94" t="str">
        <f>IF(C54=D54,"-",D54-C54)</f>
        <v>-</v>
      </c>
      <c r="F54" s="100" t="str">
        <f t="shared" si="5"/>
        <v>-</v>
      </c>
      <c r="H54" s="112"/>
    </row>
    <row r="55" spans="1:8" ht="34.5" customHeight="1">
      <c r="A55" s="42" t="s">
        <v>120</v>
      </c>
      <c r="B55" s="51" t="s">
        <v>122</v>
      </c>
      <c r="C55" s="35">
        <v>331</v>
      </c>
      <c r="D55" s="35">
        <f>C55</f>
        <v>331</v>
      </c>
      <c r="E55" s="94" t="str">
        <f>IF(C55=D55,"-",D55-C55)</f>
        <v>-</v>
      </c>
      <c r="F55" s="100">
        <f t="shared" si="5"/>
        <v>1</v>
      </c>
      <c r="H55" s="112"/>
    </row>
    <row r="56" spans="1:8" ht="32.25" customHeight="1">
      <c r="A56" s="44" t="s">
        <v>127</v>
      </c>
      <c r="B56" s="56" t="s">
        <v>154</v>
      </c>
      <c r="C56" s="38">
        <v>2501</v>
      </c>
      <c r="D56" s="38">
        <f>C56</f>
        <v>2501</v>
      </c>
      <c r="E56" s="13" t="str">
        <f>IF(C56=D56,"-",D56-C56)</f>
        <v>-</v>
      </c>
      <c r="F56" s="93">
        <f>IF(C56=0,"-",D56/C56)</f>
        <v>1</v>
      </c>
      <c r="H56" s="112"/>
    </row>
    <row r="57" ht="12.75">
      <c r="H57" s="112"/>
    </row>
    <row r="58" ht="12.75">
      <c r="H58" s="112"/>
    </row>
    <row r="59" ht="12.75">
      <c r="H59" s="112"/>
    </row>
    <row r="60" ht="12.75">
      <c r="H60" s="112"/>
    </row>
    <row r="61" ht="12.75">
      <c r="H61" s="112"/>
    </row>
    <row r="62" ht="12.75">
      <c r="H62" s="112"/>
    </row>
    <row r="63" ht="12.75">
      <c r="H63" s="112"/>
    </row>
    <row r="64" ht="12.75">
      <c r="H64" s="112"/>
    </row>
    <row r="65" ht="12.75">
      <c r="H65" s="112"/>
    </row>
    <row r="66" ht="12.75">
      <c r="H66" s="112"/>
    </row>
    <row r="67" ht="12.75">
      <c r="H67" s="112"/>
    </row>
    <row r="68" ht="12.75">
      <c r="H68" s="112"/>
    </row>
    <row r="69" ht="12.75">
      <c r="H69" s="112"/>
    </row>
    <row r="70" ht="12.75">
      <c r="H70" s="112"/>
    </row>
    <row r="71" ht="12.75">
      <c r="H71" s="112"/>
    </row>
    <row r="72" ht="12.75">
      <c r="H72" s="112"/>
    </row>
    <row r="73" ht="12.75">
      <c r="H73" s="112"/>
    </row>
    <row r="74" ht="12.75">
      <c r="H74" s="112"/>
    </row>
    <row r="75" ht="12.75">
      <c r="H75" s="112"/>
    </row>
    <row r="76" ht="12.75">
      <c r="H76" s="112"/>
    </row>
    <row r="77" ht="12.75">
      <c r="H77" s="112"/>
    </row>
    <row r="78" ht="12.75">
      <c r="H78" s="112"/>
    </row>
    <row r="79" ht="12.75">
      <c r="H79" s="112"/>
    </row>
    <row r="80" ht="12.75">
      <c r="H80" s="112"/>
    </row>
    <row r="81" ht="12.75">
      <c r="H81" s="112"/>
    </row>
    <row r="82" ht="12.75">
      <c r="H82" s="112"/>
    </row>
    <row r="83" ht="12.75">
      <c r="H83" s="112"/>
    </row>
    <row r="84" ht="12.75">
      <c r="H84" s="112"/>
    </row>
    <row r="85" ht="12.75">
      <c r="H85" s="112"/>
    </row>
    <row r="86" ht="12.75">
      <c r="H86" s="112"/>
    </row>
    <row r="87" ht="12.75">
      <c r="H87" s="112"/>
    </row>
    <row r="88" ht="12.75">
      <c r="H88" s="112"/>
    </row>
    <row r="89" ht="12.75">
      <c r="H89" s="112"/>
    </row>
    <row r="90" ht="12.75">
      <c r="H90" s="112"/>
    </row>
    <row r="91" ht="12.75">
      <c r="H91" s="112"/>
    </row>
  </sheetData>
  <sheetProtection formatCells="0" formatColumns="0" formatRows="0" insertColumns="0" insertRows="0" insertHyperlinks="0" deleteColumns="0" deleteRows="0"/>
  <mergeCells count="8">
    <mergeCell ref="A2:C2"/>
    <mergeCell ref="A4:A5"/>
    <mergeCell ref="B4:B5"/>
    <mergeCell ref="A1:F1"/>
    <mergeCell ref="D4:D5"/>
    <mergeCell ref="E4:E5"/>
    <mergeCell ref="F4:F5"/>
    <mergeCell ref="C4:C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44" r:id="rId1"/>
  <headerFooter alignWithMargins="0">
    <oddFooter>&amp;R&amp;20&amp;P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showGridLines="0" zoomScale="55" zoomScaleNormal="55" zoomScaleSheetLayoutView="55" zoomScalePageLayoutView="0" workbookViewId="0" topLeftCell="A1">
      <pane xSplit="2" ySplit="7" topLeftCell="C8" activePane="bottomRight" state="frozen"/>
      <selection pane="topLeft" activeCell="E2" sqref="E1:F16384"/>
      <selection pane="topRight" activeCell="E2" sqref="E1:F16384"/>
      <selection pane="bottomLeft" activeCell="E2" sqref="E1:F16384"/>
      <selection pane="bottomRight" activeCell="E2" sqref="E1:F16384"/>
    </sheetView>
  </sheetViews>
  <sheetFormatPr defaultColWidth="9.00390625" defaultRowHeight="12.75"/>
  <cols>
    <col min="1" max="1" width="9.125" style="2" customWidth="1"/>
    <col min="2" max="2" width="194.375" style="2" customWidth="1"/>
    <col min="3" max="3" width="20.75390625" style="2" hidden="1" customWidth="1"/>
    <col min="4" max="4" width="29.625" style="2" customWidth="1"/>
    <col min="5" max="5" width="20.75390625" style="2" hidden="1" customWidth="1"/>
    <col min="6" max="6" width="22.25390625" style="2" hidden="1" customWidth="1"/>
    <col min="7" max="16384" width="9.125" style="2" customWidth="1"/>
  </cols>
  <sheetData>
    <row r="1" spans="1:6" s="59" customFormat="1" ht="38.25" customHeight="1">
      <c r="A1" s="136"/>
      <c r="B1" s="136"/>
      <c r="C1" s="136"/>
      <c r="D1" s="136"/>
      <c r="E1" s="136"/>
      <c r="F1" s="136"/>
    </row>
    <row r="2" spans="1:3" s="61" customFormat="1" ht="33" customHeight="1">
      <c r="A2" s="137" t="s">
        <v>82</v>
      </c>
      <c r="B2" s="137"/>
      <c r="C2" s="137"/>
    </row>
    <row r="3" spans="1:6" ht="33" customHeight="1">
      <c r="A3" s="1"/>
      <c r="B3" s="87"/>
      <c r="C3" s="30"/>
      <c r="D3" s="30" t="s">
        <v>90</v>
      </c>
      <c r="E3" s="30"/>
      <c r="F3" s="30" t="s">
        <v>90</v>
      </c>
    </row>
    <row r="4" spans="1:6" s="6" customFormat="1" ht="33" customHeight="1">
      <c r="A4" s="139" t="s">
        <v>163</v>
      </c>
      <c r="B4" s="138" t="s">
        <v>62</v>
      </c>
      <c r="C4" s="134" t="s">
        <v>162</v>
      </c>
      <c r="D4" s="131" t="s">
        <v>239</v>
      </c>
      <c r="E4" s="133" t="s">
        <v>161</v>
      </c>
      <c r="F4" s="133" t="s">
        <v>160</v>
      </c>
    </row>
    <row r="5" spans="1:6" s="6" customFormat="1" ht="33" customHeight="1">
      <c r="A5" s="138"/>
      <c r="B5" s="138"/>
      <c r="C5" s="135"/>
      <c r="D5" s="132"/>
      <c r="E5" s="133"/>
      <c r="F5" s="133"/>
    </row>
    <row r="6" spans="1:6" s="4" customFormat="1" ht="14.25">
      <c r="A6" s="31">
        <v>1</v>
      </c>
      <c r="B6" s="32">
        <v>2</v>
      </c>
      <c r="C6" s="32" t="s">
        <v>87</v>
      </c>
      <c r="D6" s="32" t="s">
        <v>87</v>
      </c>
      <c r="E6" s="32" t="s">
        <v>158</v>
      </c>
      <c r="F6" s="32" t="s">
        <v>159</v>
      </c>
    </row>
    <row r="7" spans="1:6" s="3" customFormat="1" ht="30" customHeight="1">
      <c r="A7" s="33" t="s">
        <v>0</v>
      </c>
      <c r="B7" s="50" t="s">
        <v>143</v>
      </c>
      <c r="C7" s="16">
        <f>C8+C9+C10+C12+C13+C14+C15+C16+C17+C18+C19+C20+C21+C22+C24+C25+C26+C27</f>
        <v>6881398</v>
      </c>
      <c r="D7" s="16">
        <f>D8+D9+D10+D12+D13+D14+D15+D16+D17+D18+D19+D20+D21+D22+D24+D25+D26+D27</f>
        <v>6881398</v>
      </c>
      <c r="E7" s="13" t="str">
        <f>IF(C7=D7,"-",D7-C7)</f>
        <v>-</v>
      </c>
      <c r="F7" s="88">
        <f>IF(C7=0,"-",D7/C7)</f>
        <v>1</v>
      </c>
    </row>
    <row r="8" spans="1:6" ht="31.5" customHeight="1">
      <c r="A8" s="40" t="s">
        <v>1</v>
      </c>
      <c r="B8" s="102" t="s">
        <v>164</v>
      </c>
      <c r="C8" s="36">
        <v>922987</v>
      </c>
      <c r="D8" s="36">
        <f aca="true" t="shared" si="0" ref="D8:D27">C8</f>
        <v>922987</v>
      </c>
      <c r="E8" s="89" t="str">
        <f aca="true" t="shared" si="1" ref="E8:E29">IF(C8=D8,"-",D8-C8)</f>
        <v>-</v>
      </c>
      <c r="F8" s="90">
        <f aca="true" t="shared" si="2" ref="F8:F46">IF(C8=0,"-",D8/C8)</f>
        <v>1</v>
      </c>
    </row>
    <row r="9" spans="1:6" ht="31.5" customHeight="1">
      <c r="A9" s="40" t="s">
        <v>2</v>
      </c>
      <c r="B9" s="102" t="s">
        <v>165</v>
      </c>
      <c r="C9" s="36">
        <v>618011</v>
      </c>
      <c r="D9" s="36">
        <f t="shared" si="0"/>
        <v>618011</v>
      </c>
      <c r="E9" s="89" t="str">
        <f t="shared" si="1"/>
        <v>-</v>
      </c>
      <c r="F9" s="90">
        <f t="shared" si="2"/>
        <v>1</v>
      </c>
    </row>
    <row r="10" spans="1:6" ht="31.5" customHeight="1">
      <c r="A10" s="40" t="s">
        <v>3</v>
      </c>
      <c r="B10" s="102" t="s">
        <v>157</v>
      </c>
      <c r="C10" s="36">
        <v>3092329</v>
      </c>
      <c r="D10" s="36">
        <f t="shared" si="0"/>
        <v>3092329</v>
      </c>
      <c r="E10" s="89" t="str">
        <f t="shared" si="1"/>
        <v>-</v>
      </c>
      <c r="F10" s="90">
        <f t="shared" si="2"/>
        <v>1</v>
      </c>
    </row>
    <row r="11" spans="1:6" ht="31.5" customHeight="1">
      <c r="A11" s="103" t="s">
        <v>64</v>
      </c>
      <c r="B11" s="45" t="s">
        <v>65</v>
      </c>
      <c r="C11" s="36">
        <v>132100</v>
      </c>
      <c r="D11" s="36">
        <f t="shared" si="0"/>
        <v>132100</v>
      </c>
      <c r="E11" s="89" t="str">
        <f t="shared" si="1"/>
        <v>-</v>
      </c>
      <c r="F11" s="90">
        <f t="shared" si="2"/>
        <v>1</v>
      </c>
    </row>
    <row r="12" spans="1:6" ht="31.5" customHeight="1">
      <c r="A12" s="40" t="s">
        <v>4</v>
      </c>
      <c r="B12" s="102" t="s">
        <v>171</v>
      </c>
      <c r="C12" s="36">
        <v>237063</v>
      </c>
      <c r="D12" s="36">
        <f t="shared" si="0"/>
        <v>237063</v>
      </c>
      <c r="E12" s="89" t="str">
        <f t="shared" si="1"/>
        <v>-</v>
      </c>
      <c r="F12" s="90">
        <f t="shared" si="2"/>
        <v>1</v>
      </c>
    </row>
    <row r="13" spans="1:6" ht="31.5" customHeight="1">
      <c r="A13" s="40" t="s">
        <v>5</v>
      </c>
      <c r="B13" s="102" t="s">
        <v>166</v>
      </c>
      <c r="C13" s="36">
        <v>221859</v>
      </c>
      <c r="D13" s="36">
        <f t="shared" si="0"/>
        <v>221859</v>
      </c>
      <c r="E13" s="89" t="str">
        <f t="shared" si="1"/>
        <v>-</v>
      </c>
      <c r="F13" s="90">
        <f t="shared" si="2"/>
        <v>1</v>
      </c>
    </row>
    <row r="14" spans="1:6" ht="31.5" customHeight="1">
      <c r="A14" s="40" t="s">
        <v>6</v>
      </c>
      <c r="B14" s="102" t="s">
        <v>175</v>
      </c>
      <c r="C14" s="36">
        <v>142877</v>
      </c>
      <c r="D14" s="36">
        <f t="shared" si="0"/>
        <v>142877</v>
      </c>
      <c r="E14" s="89" t="str">
        <f t="shared" si="1"/>
        <v>-</v>
      </c>
      <c r="F14" s="90">
        <f t="shared" si="2"/>
        <v>1</v>
      </c>
    </row>
    <row r="15" spans="1:6" ht="31.5" customHeight="1">
      <c r="A15" s="40" t="s">
        <v>7</v>
      </c>
      <c r="B15" s="102" t="s">
        <v>174</v>
      </c>
      <c r="C15" s="36">
        <v>28327</v>
      </c>
      <c r="D15" s="36">
        <f t="shared" si="0"/>
        <v>28327</v>
      </c>
      <c r="E15" s="89" t="str">
        <f>IF(C15=D15,"-",D15-C15)</f>
        <v>-</v>
      </c>
      <c r="F15" s="90">
        <f>IF(C15=0,"-",D15/C15)</f>
        <v>1</v>
      </c>
    </row>
    <row r="16" spans="1:6" ht="31.5" customHeight="1">
      <c r="A16" s="40" t="s">
        <v>8</v>
      </c>
      <c r="B16" s="102" t="s">
        <v>167</v>
      </c>
      <c r="C16" s="36">
        <v>253513</v>
      </c>
      <c r="D16" s="36">
        <f t="shared" si="0"/>
        <v>253513</v>
      </c>
      <c r="E16" s="89" t="str">
        <f t="shared" si="1"/>
        <v>-</v>
      </c>
      <c r="F16" s="90">
        <f t="shared" si="2"/>
        <v>1</v>
      </c>
    </row>
    <row r="17" spans="1:6" ht="31.5" customHeight="1">
      <c r="A17" s="40" t="s">
        <v>9</v>
      </c>
      <c r="B17" s="102" t="s">
        <v>168</v>
      </c>
      <c r="C17" s="36">
        <v>91837</v>
      </c>
      <c r="D17" s="36">
        <f t="shared" si="0"/>
        <v>91837</v>
      </c>
      <c r="E17" s="89" t="str">
        <f t="shared" si="1"/>
        <v>-</v>
      </c>
      <c r="F17" s="90">
        <f t="shared" si="2"/>
        <v>1</v>
      </c>
    </row>
    <row r="18" spans="1:6" ht="34.5" customHeight="1">
      <c r="A18" s="40" t="s">
        <v>10</v>
      </c>
      <c r="B18" s="102" t="s">
        <v>176</v>
      </c>
      <c r="C18" s="36">
        <v>4061</v>
      </c>
      <c r="D18" s="36">
        <f t="shared" si="0"/>
        <v>4061</v>
      </c>
      <c r="E18" s="89" t="str">
        <f t="shared" si="1"/>
        <v>-</v>
      </c>
      <c r="F18" s="90">
        <f t="shared" si="2"/>
        <v>1</v>
      </c>
    </row>
    <row r="19" spans="1:6" ht="34.5" customHeight="1">
      <c r="A19" s="40" t="s">
        <v>11</v>
      </c>
      <c r="B19" s="102" t="s">
        <v>169</v>
      </c>
      <c r="C19" s="36">
        <v>16978</v>
      </c>
      <c r="D19" s="36">
        <f t="shared" si="0"/>
        <v>16978</v>
      </c>
      <c r="E19" s="89" t="str">
        <f t="shared" si="1"/>
        <v>-</v>
      </c>
      <c r="F19" s="90">
        <f t="shared" si="2"/>
        <v>1</v>
      </c>
    </row>
    <row r="20" spans="1:6" ht="31.5" customHeight="1">
      <c r="A20" s="40" t="s">
        <v>12</v>
      </c>
      <c r="B20" s="102" t="s">
        <v>170</v>
      </c>
      <c r="C20" s="36">
        <v>154272</v>
      </c>
      <c r="D20" s="36">
        <f t="shared" si="0"/>
        <v>154272</v>
      </c>
      <c r="E20" s="89" t="str">
        <f t="shared" si="1"/>
        <v>-</v>
      </c>
      <c r="F20" s="90">
        <f t="shared" si="2"/>
        <v>1</v>
      </c>
    </row>
    <row r="21" spans="1:6" ht="31.5" customHeight="1">
      <c r="A21" s="40" t="s">
        <v>14</v>
      </c>
      <c r="B21" s="46" t="s">
        <v>13</v>
      </c>
      <c r="C21" s="36">
        <v>80200</v>
      </c>
      <c r="D21" s="36">
        <f t="shared" si="0"/>
        <v>80200</v>
      </c>
      <c r="E21" s="89" t="str">
        <f t="shared" si="1"/>
        <v>-</v>
      </c>
      <c r="F21" s="90">
        <f t="shared" si="2"/>
        <v>1</v>
      </c>
    </row>
    <row r="22" spans="1:6" ht="31.5" customHeight="1">
      <c r="A22" s="41" t="s">
        <v>15</v>
      </c>
      <c r="B22" s="102" t="s">
        <v>172</v>
      </c>
      <c r="C22" s="36">
        <v>1016914</v>
      </c>
      <c r="D22" s="36">
        <f t="shared" si="0"/>
        <v>1016914</v>
      </c>
      <c r="E22" s="89" t="str">
        <f t="shared" si="1"/>
        <v>-</v>
      </c>
      <c r="F22" s="90">
        <f t="shared" si="2"/>
        <v>1</v>
      </c>
    </row>
    <row r="23" spans="1:6" ht="31.5" customHeight="1">
      <c r="A23" s="39" t="s">
        <v>177</v>
      </c>
      <c r="B23" s="45" t="s">
        <v>66</v>
      </c>
      <c r="C23" s="36">
        <v>1946</v>
      </c>
      <c r="D23" s="36">
        <f t="shared" si="0"/>
        <v>1946</v>
      </c>
      <c r="E23" s="89" t="str">
        <f t="shared" si="1"/>
        <v>-</v>
      </c>
      <c r="F23" s="90">
        <f t="shared" si="2"/>
        <v>1</v>
      </c>
    </row>
    <row r="24" spans="1:6" ht="33" customHeight="1">
      <c r="A24" s="42" t="s">
        <v>16</v>
      </c>
      <c r="B24" s="47" t="s">
        <v>140</v>
      </c>
      <c r="C24" s="36">
        <v>0</v>
      </c>
      <c r="D24" s="36">
        <f t="shared" si="0"/>
        <v>0</v>
      </c>
      <c r="E24" s="89" t="str">
        <f>IF(C24=D24,"-",D24-C24)</f>
        <v>-</v>
      </c>
      <c r="F24" s="90" t="str">
        <f>IF(C24=0,"-",D24/C24)</f>
        <v>-</v>
      </c>
    </row>
    <row r="25" spans="1:6" ht="33" customHeight="1">
      <c r="A25" s="42" t="s">
        <v>137</v>
      </c>
      <c r="B25" s="48" t="s">
        <v>60</v>
      </c>
      <c r="C25" s="36">
        <v>0</v>
      </c>
      <c r="D25" s="36">
        <f t="shared" si="0"/>
        <v>0</v>
      </c>
      <c r="E25" s="89" t="str">
        <f>IF(C25=D25,"-",D25-C25)</f>
        <v>-</v>
      </c>
      <c r="F25" s="90" t="str">
        <f>IF(C25=0,"-",D25/C25)</f>
        <v>-</v>
      </c>
    </row>
    <row r="26" spans="1:6" ht="33" customHeight="1">
      <c r="A26" s="42" t="s">
        <v>138</v>
      </c>
      <c r="B26" s="48" t="s">
        <v>141</v>
      </c>
      <c r="C26" s="36">
        <v>0</v>
      </c>
      <c r="D26" s="36">
        <f t="shared" si="0"/>
        <v>0</v>
      </c>
      <c r="E26" s="89" t="str">
        <f>IF(C26=D26,"-",D26-C26)</f>
        <v>-</v>
      </c>
      <c r="F26" s="90" t="str">
        <f>IF(C26=0,"-",D26/C26)</f>
        <v>-</v>
      </c>
    </row>
    <row r="27" spans="1:6" ht="33" customHeight="1">
      <c r="A27" s="42" t="s">
        <v>139</v>
      </c>
      <c r="B27" s="48" t="s">
        <v>142</v>
      </c>
      <c r="C27" s="36">
        <v>170</v>
      </c>
      <c r="D27" s="36">
        <f t="shared" si="0"/>
        <v>170</v>
      </c>
      <c r="E27" s="89" t="str">
        <f>IF(C27=D27,"-",D27-C27)</f>
        <v>-</v>
      </c>
      <c r="F27" s="90">
        <f>IF(C27=0,"-",D27/C27)</f>
        <v>1</v>
      </c>
    </row>
    <row r="28" spans="1:6" s="5" customFormat="1" ht="31.5" customHeight="1">
      <c r="A28" s="43" t="s">
        <v>68</v>
      </c>
      <c r="B28" s="49" t="s">
        <v>69</v>
      </c>
      <c r="C28" s="35">
        <v>0</v>
      </c>
      <c r="D28" s="36">
        <f>C28</f>
        <v>0</v>
      </c>
      <c r="E28" s="89" t="str">
        <f t="shared" si="1"/>
        <v>-</v>
      </c>
      <c r="F28" s="90" t="str">
        <f t="shared" si="2"/>
        <v>-</v>
      </c>
    </row>
    <row r="29" spans="1:6" s="5" customFormat="1" ht="31.5" customHeight="1">
      <c r="A29" s="43" t="s">
        <v>67</v>
      </c>
      <c r="B29" s="49" t="s">
        <v>70</v>
      </c>
      <c r="C29" s="35">
        <v>187413</v>
      </c>
      <c r="D29" s="36">
        <f>C29</f>
        <v>187413</v>
      </c>
      <c r="E29" s="89" t="str">
        <f t="shared" si="1"/>
        <v>-</v>
      </c>
      <c r="F29" s="90">
        <f t="shared" si="2"/>
        <v>1</v>
      </c>
    </row>
    <row r="30" spans="1:6" s="3" customFormat="1" ht="30" customHeight="1">
      <c r="A30" s="37" t="s">
        <v>17</v>
      </c>
      <c r="B30" s="57" t="s">
        <v>18</v>
      </c>
      <c r="C30" s="34">
        <f>C31+C32+C33+C41+C42+C48+C49+C50+C47</f>
        <v>56578</v>
      </c>
      <c r="D30" s="34">
        <f>D31+D32+D33+D41+D42+D48+D49+D50+D47</f>
        <v>56578</v>
      </c>
      <c r="E30" s="13" t="str">
        <f>IF(C30=D30,"-",D30-C30)</f>
        <v>-</v>
      </c>
      <c r="F30" s="91">
        <f t="shared" si="2"/>
        <v>1</v>
      </c>
    </row>
    <row r="31" spans="1:6" ht="28.5" customHeight="1">
      <c r="A31" s="42" t="s">
        <v>19</v>
      </c>
      <c r="B31" s="51" t="s">
        <v>20</v>
      </c>
      <c r="C31" s="35">
        <v>2132</v>
      </c>
      <c r="D31" s="35">
        <f>C31</f>
        <v>2132</v>
      </c>
      <c r="E31" s="89" t="str">
        <f aca="true" t="shared" si="3" ref="E31:E51">IF(C31=D31,"-",D31-C31)</f>
        <v>-</v>
      </c>
      <c r="F31" s="90">
        <f t="shared" si="2"/>
        <v>1</v>
      </c>
    </row>
    <row r="32" spans="1:6" ht="28.5" customHeight="1">
      <c r="A32" s="42" t="s">
        <v>21</v>
      </c>
      <c r="B32" s="51" t="s">
        <v>22</v>
      </c>
      <c r="C32" s="35">
        <v>6543</v>
      </c>
      <c r="D32" s="35">
        <f>C32</f>
        <v>6543</v>
      </c>
      <c r="E32" s="89" t="str">
        <f t="shared" si="3"/>
        <v>-</v>
      </c>
      <c r="F32" s="90">
        <f t="shared" si="2"/>
        <v>1</v>
      </c>
    </row>
    <row r="33" spans="1:6" ht="28.5" customHeight="1">
      <c r="A33" s="42" t="s">
        <v>23</v>
      </c>
      <c r="B33" s="52" t="s">
        <v>37</v>
      </c>
      <c r="C33" s="35">
        <f>C34+C36+C37+C38+C39+C40</f>
        <v>594</v>
      </c>
      <c r="D33" s="35">
        <f>D34+D36+D37+D38+D39+D40</f>
        <v>594</v>
      </c>
      <c r="E33" s="89" t="str">
        <f t="shared" si="3"/>
        <v>-</v>
      </c>
      <c r="F33" s="90">
        <f t="shared" si="2"/>
        <v>1</v>
      </c>
    </row>
    <row r="34" spans="1:6" ht="28.5" customHeight="1">
      <c r="A34" s="53" t="s">
        <v>45</v>
      </c>
      <c r="B34" s="54" t="s">
        <v>38</v>
      </c>
      <c r="C34" s="35">
        <v>75</v>
      </c>
      <c r="D34" s="35">
        <f>C34</f>
        <v>75</v>
      </c>
      <c r="E34" s="89" t="str">
        <f t="shared" si="3"/>
        <v>-</v>
      </c>
      <c r="F34" s="90">
        <f t="shared" si="2"/>
        <v>1</v>
      </c>
    </row>
    <row r="35" spans="1:6" ht="28.5" customHeight="1">
      <c r="A35" s="53" t="s">
        <v>46</v>
      </c>
      <c r="B35" s="55" t="s">
        <v>39</v>
      </c>
      <c r="C35" s="35">
        <v>75</v>
      </c>
      <c r="D35" s="35">
        <f aca="true" t="shared" si="4" ref="D35:D47">C35</f>
        <v>75</v>
      </c>
      <c r="E35" s="89" t="str">
        <f t="shared" si="3"/>
        <v>-</v>
      </c>
      <c r="F35" s="90">
        <f t="shared" si="2"/>
        <v>1</v>
      </c>
    </row>
    <row r="36" spans="1:6" ht="28.5" customHeight="1">
      <c r="A36" s="53" t="s">
        <v>47</v>
      </c>
      <c r="B36" s="54" t="s">
        <v>40</v>
      </c>
      <c r="C36" s="35">
        <v>0</v>
      </c>
      <c r="D36" s="35">
        <f t="shared" si="4"/>
        <v>0</v>
      </c>
      <c r="E36" s="89" t="str">
        <f t="shared" si="3"/>
        <v>-</v>
      </c>
      <c r="F36" s="90" t="str">
        <f t="shared" si="2"/>
        <v>-</v>
      </c>
    </row>
    <row r="37" spans="1:6" ht="28.5" customHeight="1">
      <c r="A37" s="53" t="s">
        <v>48</v>
      </c>
      <c r="B37" s="54" t="s">
        <v>41</v>
      </c>
      <c r="C37" s="35">
        <v>13</v>
      </c>
      <c r="D37" s="35">
        <f t="shared" si="4"/>
        <v>13</v>
      </c>
      <c r="E37" s="89" t="str">
        <f t="shared" si="3"/>
        <v>-</v>
      </c>
      <c r="F37" s="90">
        <f t="shared" si="2"/>
        <v>1</v>
      </c>
    </row>
    <row r="38" spans="1:6" ht="28.5" customHeight="1">
      <c r="A38" s="53" t="s">
        <v>49</v>
      </c>
      <c r="B38" s="54" t="s">
        <v>42</v>
      </c>
      <c r="C38" s="35">
        <v>0</v>
      </c>
      <c r="D38" s="35">
        <f t="shared" si="4"/>
        <v>0</v>
      </c>
      <c r="E38" s="89" t="str">
        <f t="shared" si="3"/>
        <v>-</v>
      </c>
      <c r="F38" s="90" t="str">
        <f t="shared" si="2"/>
        <v>-</v>
      </c>
    </row>
    <row r="39" spans="1:6" ht="28.5" customHeight="1">
      <c r="A39" s="53" t="s">
        <v>50</v>
      </c>
      <c r="B39" s="54" t="s">
        <v>43</v>
      </c>
      <c r="C39" s="35">
        <v>489</v>
      </c>
      <c r="D39" s="35">
        <f t="shared" si="4"/>
        <v>489</v>
      </c>
      <c r="E39" s="89" t="str">
        <f t="shared" si="3"/>
        <v>-</v>
      </c>
      <c r="F39" s="90">
        <f t="shared" si="2"/>
        <v>1</v>
      </c>
    </row>
    <row r="40" spans="1:6" ht="28.5" customHeight="1">
      <c r="A40" s="53" t="s">
        <v>51</v>
      </c>
      <c r="B40" s="54" t="s">
        <v>44</v>
      </c>
      <c r="C40" s="35">
        <v>17</v>
      </c>
      <c r="D40" s="35">
        <f t="shared" si="4"/>
        <v>17</v>
      </c>
      <c r="E40" s="89" t="str">
        <f t="shared" si="3"/>
        <v>-</v>
      </c>
      <c r="F40" s="90">
        <f t="shared" si="2"/>
        <v>1</v>
      </c>
    </row>
    <row r="41" spans="1:6" ht="28.5" customHeight="1">
      <c r="A41" s="42" t="s">
        <v>24</v>
      </c>
      <c r="B41" s="51" t="s">
        <v>25</v>
      </c>
      <c r="C41" s="35">
        <v>34750</v>
      </c>
      <c r="D41" s="35">
        <f t="shared" si="4"/>
        <v>34750</v>
      </c>
      <c r="E41" s="89" t="str">
        <f t="shared" si="3"/>
        <v>-</v>
      </c>
      <c r="F41" s="90">
        <f t="shared" si="2"/>
        <v>1</v>
      </c>
    </row>
    <row r="42" spans="1:6" ht="28.5" customHeight="1">
      <c r="A42" s="42" t="s">
        <v>26</v>
      </c>
      <c r="B42" s="52" t="s">
        <v>61</v>
      </c>
      <c r="C42" s="35">
        <f>SUM(C43:C46)</f>
        <v>7007</v>
      </c>
      <c r="D42" s="35">
        <f>SUM(D43:D46)</f>
        <v>7007</v>
      </c>
      <c r="E42" s="89" t="str">
        <f t="shared" si="3"/>
        <v>-</v>
      </c>
      <c r="F42" s="90">
        <f t="shared" si="2"/>
        <v>1</v>
      </c>
    </row>
    <row r="43" spans="1:6" ht="28.5" customHeight="1">
      <c r="A43" s="53" t="s">
        <v>56</v>
      </c>
      <c r="B43" s="54" t="s">
        <v>52</v>
      </c>
      <c r="C43" s="35">
        <v>5279</v>
      </c>
      <c r="D43" s="35">
        <f>C43</f>
        <v>5279</v>
      </c>
      <c r="E43" s="89" t="str">
        <f t="shared" si="3"/>
        <v>-</v>
      </c>
      <c r="F43" s="90">
        <f t="shared" si="2"/>
        <v>1</v>
      </c>
    </row>
    <row r="44" spans="1:6" ht="28.5" customHeight="1">
      <c r="A44" s="53" t="s">
        <v>57</v>
      </c>
      <c r="B44" s="54" t="s">
        <v>53</v>
      </c>
      <c r="C44" s="35">
        <v>851</v>
      </c>
      <c r="D44" s="35">
        <f>C44</f>
        <v>851</v>
      </c>
      <c r="E44" s="89" t="str">
        <f t="shared" si="3"/>
        <v>-</v>
      </c>
      <c r="F44" s="90">
        <f t="shared" si="2"/>
        <v>1</v>
      </c>
    </row>
    <row r="45" spans="1:6" ht="28.5" customHeight="1">
      <c r="A45" s="53" t="s">
        <v>58</v>
      </c>
      <c r="B45" s="54" t="s">
        <v>54</v>
      </c>
      <c r="C45" s="35">
        <v>0</v>
      </c>
      <c r="D45" s="35">
        <f t="shared" si="4"/>
        <v>0</v>
      </c>
      <c r="E45" s="89" t="str">
        <f t="shared" si="3"/>
        <v>-</v>
      </c>
      <c r="F45" s="90" t="str">
        <f t="shared" si="2"/>
        <v>-</v>
      </c>
    </row>
    <row r="46" spans="1:6" ht="28.5" customHeight="1">
      <c r="A46" s="53" t="s">
        <v>59</v>
      </c>
      <c r="B46" s="54" t="s">
        <v>55</v>
      </c>
      <c r="C46" s="35">
        <v>877</v>
      </c>
      <c r="D46" s="35">
        <f>C46</f>
        <v>877</v>
      </c>
      <c r="E46" s="89" t="str">
        <f t="shared" si="3"/>
        <v>-</v>
      </c>
      <c r="F46" s="90">
        <f t="shared" si="2"/>
        <v>1</v>
      </c>
    </row>
    <row r="47" spans="1:6" ht="34.5" customHeight="1">
      <c r="A47" s="42" t="s">
        <v>27</v>
      </c>
      <c r="B47" s="51" t="s">
        <v>28</v>
      </c>
      <c r="C47" s="35">
        <v>0</v>
      </c>
      <c r="D47" s="35">
        <f t="shared" si="4"/>
        <v>0</v>
      </c>
      <c r="E47" s="89" t="str">
        <f t="shared" si="3"/>
        <v>-</v>
      </c>
      <c r="F47" s="90" t="str">
        <f aca="true" t="shared" si="5" ref="F47:F55">IF(C47=0,"-",D47/C47)</f>
        <v>-</v>
      </c>
    </row>
    <row r="48" spans="1:6" ht="34.5" customHeight="1">
      <c r="A48" s="42" t="s">
        <v>29</v>
      </c>
      <c r="B48" s="51" t="s">
        <v>116</v>
      </c>
      <c r="C48" s="36">
        <v>4860</v>
      </c>
      <c r="D48" s="35">
        <f>C48</f>
        <v>4860</v>
      </c>
      <c r="E48" s="89" t="str">
        <f t="shared" si="3"/>
        <v>-</v>
      </c>
      <c r="F48" s="92">
        <f t="shared" si="5"/>
        <v>1</v>
      </c>
    </row>
    <row r="49" spans="1:6" ht="34.5" customHeight="1">
      <c r="A49" s="42" t="s">
        <v>30</v>
      </c>
      <c r="B49" s="51" t="s">
        <v>31</v>
      </c>
      <c r="C49" s="36">
        <v>216</v>
      </c>
      <c r="D49" s="35">
        <f>C49</f>
        <v>216</v>
      </c>
      <c r="E49" s="89" t="str">
        <f t="shared" si="3"/>
        <v>-</v>
      </c>
      <c r="F49" s="92">
        <f t="shared" si="5"/>
        <v>1</v>
      </c>
    </row>
    <row r="50" spans="1:6" ht="34.5" customHeight="1">
      <c r="A50" s="42" t="s">
        <v>32</v>
      </c>
      <c r="B50" s="51" t="s">
        <v>33</v>
      </c>
      <c r="C50" s="35">
        <v>476</v>
      </c>
      <c r="D50" s="35">
        <f>C50</f>
        <v>476</v>
      </c>
      <c r="E50" s="89" t="str">
        <f t="shared" si="3"/>
        <v>-</v>
      </c>
      <c r="F50" s="90">
        <f t="shared" si="5"/>
        <v>1</v>
      </c>
    </row>
    <row r="51" spans="1:6" s="3" customFormat="1" ht="30" customHeight="1">
      <c r="A51" s="44" t="s">
        <v>34</v>
      </c>
      <c r="B51" s="56" t="s">
        <v>173</v>
      </c>
      <c r="C51" s="38">
        <f>SUM(C52:C55)</f>
        <v>16759</v>
      </c>
      <c r="D51" s="38">
        <f>SUM(D52:D55)</f>
        <v>16759</v>
      </c>
      <c r="E51" s="13" t="str">
        <f t="shared" si="3"/>
        <v>-</v>
      </c>
      <c r="F51" s="93">
        <f t="shared" si="5"/>
        <v>1</v>
      </c>
    </row>
    <row r="52" spans="1:6" ht="34.5" customHeight="1">
      <c r="A52" s="42" t="s">
        <v>119</v>
      </c>
      <c r="B52" s="51" t="s">
        <v>144</v>
      </c>
      <c r="C52" s="35">
        <v>390</v>
      </c>
      <c r="D52" s="35">
        <f>C52</f>
        <v>390</v>
      </c>
      <c r="E52" s="94" t="str">
        <f>IF(C52=D52,"-",D52-C52)</f>
        <v>-</v>
      </c>
      <c r="F52" s="100">
        <f t="shared" si="5"/>
        <v>1</v>
      </c>
    </row>
    <row r="53" spans="1:6" ht="34.5" customHeight="1">
      <c r="A53" s="42" t="s">
        <v>35</v>
      </c>
      <c r="B53" s="51" t="s">
        <v>63</v>
      </c>
      <c r="C53" s="35">
        <v>10140</v>
      </c>
      <c r="D53" s="35">
        <f>C53</f>
        <v>10140</v>
      </c>
      <c r="E53" s="94" t="str">
        <f>IF(C53=D53,"-",D53-C53)</f>
        <v>-</v>
      </c>
      <c r="F53" s="100">
        <f t="shared" si="5"/>
        <v>1</v>
      </c>
    </row>
    <row r="54" spans="1:6" ht="34.5" customHeight="1">
      <c r="A54" s="42" t="s">
        <v>36</v>
      </c>
      <c r="B54" s="51" t="s">
        <v>121</v>
      </c>
      <c r="C54" s="35">
        <v>0</v>
      </c>
      <c r="D54" s="35">
        <f>C54</f>
        <v>0</v>
      </c>
      <c r="E54" s="94" t="str">
        <f>IF(C54=D54,"-",D54-C54)</f>
        <v>-</v>
      </c>
      <c r="F54" s="100" t="str">
        <f t="shared" si="5"/>
        <v>-</v>
      </c>
    </row>
    <row r="55" spans="1:6" ht="34.5" customHeight="1">
      <c r="A55" s="42" t="s">
        <v>120</v>
      </c>
      <c r="B55" s="51" t="s">
        <v>122</v>
      </c>
      <c r="C55" s="35">
        <v>6229</v>
      </c>
      <c r="D55" s="35">
        <f>C55</f>
        <v>6229</v>
      </c>
      <c r="E55" s="94" t="str">
        <f>IF(C55=D55,"-",D55-C55)</f>
        <v>-</v>
      </c>
      <c r="F55" s="100">
        <f t="shared" si="5"/>
        <v>1</v>
      </c>
    </row>
    <row r="56" spans="1:6" ht="32.25" customHeight="1">
      <c r="A56" s="44" t="s">
        <v>127</v>
      </c>
      <c r="B56" s="56" t="s">
        <v>154</v>
      </c>
      <c r="C56" s="38">
        <v>2989</v>
      </c>
      <c r="D56" s="38">
        <f>C56</f>
        <v>2989</v>
      </c>
      <c r="E56" s="13" t="str">
        <f>IF(C56=D56,"-",D56-C56)</f>
        <v>-</v>
      </c>
      <c r="F56" s="93">
        <f>IF(C56=0,"-",D56/C56)</f>
        <v>1</v>
      </c>
    </row>
  </sheetData>
  <sheetProtection formatCells="0" formatColumns="0" formatRows="0" insertColumns="0" insertRows="0" insertHyperlinks="0" deleteColumns="0" deleteRows="0"/>
  <mergeCells count="8">
    <mergeCell ref="A2:C2"/>
    <mergeCell ref="A4:A5"/>
    <mergeCell ref="B4:B5"/>
    <mergeCell ref="A1:F1"/>
    <mergeCell ref="D4:D5"/>
    <mergeCell ref="E4:E5"/>
    <mergeCell ref="F4:F5"/>
    <mergeCell ref="C4:C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44" r:id="rId1"/>
  <headerFooter alignWithMargins="0">
    <oddFooter>&amp;R&amp;20&amp;P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showGridLines="0" zoomScale="55" zoomScaleNormal="55" zoomScaleSheetLayoutView="55" zoomScalePageLayoutView="0" workbookViewId="0" topLeftCell="A1">
      <pane ySplit="7" topLeftCell="A8" activePane="bottomLeft" state="frozen"/>
      <selection pane="topLeft" activeCell="E2" sqref="E1:F16384"/>
      <selection pane="bottomLeft" activeCell="E2" sqref="E1:F16384"/>
    </sheetView>
  </sheetViews>
  <sheetFormatPr defaultColWidth="9.00390625" defaultRowHeight="12.75"/>
  <cols>
    <col min="1" max="1" width="9.125" style="2" customWidth="1"/>
    <col min="2" max="2" width="194.375" style="2" customWidth="1"/>
    <col min="3" max="3" width="20.75390625" style="2" hidden="1" customWidth="1"/>
    <col min="4" max="4" width="29.625" style="2" customWidth="1"/>
    <col min="5" max="5" width="20.75390625" style="2" hidden="1" customWidth="1"/>
    <col min="6" max="6" width="22.25390625" style="2" hidden="1" customWidth="1"/>
    <col min="7" max="16384" width="9.125" style="2" customWidth="1"/>
  </cols>
  <sheetData>
    <row r="1" spans="1:6" s="59" customFormat="1" ht="38.25" customHeight="1">
      <c r="A1" s="136"/>
      <c r="B1" s="136"/>
      <c r="C1" s="136"/>
      <c r="D1" s="136"/>
      <c r="E1" s="136"/>
      <c r="F1" s="136"/>
    </row>
    <row r="2" spans="1:3" s="61" customFormat="1" ht="33" customHeight="1">
      <c r="A2" s="137" t="s">
        <v>83</v>
      </c>
      <c r="B2" s="137"/>
      <c r="C2" s="137"/>
    </row>
    <row r="3" spans="1:6" ht="33" customHeight="1">
      <c r="A3" s="1"/>
      <c r="B3" s="87"/>
      <c r="C3" s="30"/>
      <c r="D3" s="30" t="s">
        <v>90</v>
      </c>
      <c r="E3" s="30"/>
      <c r="F3" s="30" t="s">
        <v>90</v>
      </c>
    </row>
    <row r="4" spans="1:6" s="6" customFormat="1" ht="33" customHeight="1">
      <c r="A4" s="139" t="s">
        <v>163</v>
      </c>
      <c r="B4" s="138" t="s">
        <v>62</v>
      </c>
      <c r="C4" s="134" t="s">
        <v>162</v>
      </c>
      <c r="D4" s="131" t="s">
        <v>239</v>
      </c>
      <c r="E4" s="133" t="s">
        <v>161</v>
      </c>
      <c r="F4" s="133" t="s">
        <v>160</v>
      </c>
    </row>
    <row r="5" spans="1:6" s="6" customFormat="1" ht="33" customHeight="1">
      <c r="A5" s="138"/>
      <c r="B5" s="138"/>
      <c r="C5" s="135"/>
      <c r="D5" s="132"/>
      <c r="E5" s="133"/>
      <c r="F5" s="133"/>
    </row>
    <row r="6" spans="1:6" s="4" customFormat="1" ht="14.25">
      <c r="A6" s="31">
        <v>1</v>
      </c>
      <c r="B6" s="32">
        <v>2</v>
      </c>
      <c r="C6" s="32" t="s">
        <v>87</v>
      </c>
      <c r="D6" s="32" t="s">
        <v>87</v>
      </c>
      <c r="E6" s="32" t="s">
        <v>158</v>
      </c>
      <c r="F6" s="32" t="s">
        <v>159</v>
      </c>
    </row>
    <row r="7" spans="1:6" s="3" customFormat="1" ht="30" customHeight="1">
      <c r="A7" s="33" t="s">
        <v>0</v>
      </c>
      <c r="B7" s="50" t="s">
        <v>143</v>
      </c>
      <c r="C7" s="16">
        <f>C8+C9+C10+C12+C13+C14+C15+C16+C17+C18+C19+C20+C21+C22+C24+C25+C26+C27</f>
        <v>1771531</v>
      </c>
      <c r="D7" s="16">
        <f>D8+D9+D10+D12+D13+D14+D15+D16+D17+D18+D19+D20+D21+D22+D24+D25+D26+D27</f>
        <v>1771531</v>
      </c>
      <c r="E7" s="13" t="str">
        <f>IF(C7=D7,"-",D7-C7)</f>
        <v>-</v>
      </c>
      <c r="F7" s="88">
        <f>IF(C7=0,"-",D7/C7)</f>
        <v>1</v>
      </c>
    </row>
    <row r="8" spans="1:6" ht="31.5" customHeight="1">
      <c r="A8" s="40" t="s">
        <v>1</v>
      </c>
      <c r="B8" s="102" t="s">
        <v>164</v>
      </c>
      <c r="C8" s="36">
        <v>241801</v>
      </c>
      <c r="D8" s="36">
        <f aca="true" t="shared" si="0" ref="D8:D23">C8</f>
        <v>241801</v>
      </c>
      <c r="E8" s="89" t="str">
        <f aca="true" t="shared" si="1" ref="E8:E29">IF(C8=D8,"-",D8-C8)</f>
        <v>-</v>
      </c>
      <c r="F8" s="90">
        <f aca="true" t="shared" si="2" ref="F8:F46">IF(C8=0,"-",D8/C8)</f>
        <v>1</v>
      </c>
    </row>
    <row r="9" spans="1:6" ht="31.5" customHeight="1">
      <c r="A9" s="40" t="s">
        <v>2</v>
      </c>
      <c r="B9" s="102" t="s">
        <v>165</v>
      </c>
      <c r="C9" s="36">
        <v>118021</v>
      </c>
      <c r="D9" s="36">
        <f t="shared" si="0"/>
        <v>118021</v>
      </c>
      <c r="E9" s="89" t="str">
        <f t="shared" si="1"/>
        <v>-</v>
      </c>
      <c r="F9" s="90">
        <f t="shared" si="2"/>
        <v>1</v>
      </c>
    </row>
    <row r="10" spans="1:6" ht="31.5" customHeight="1">
      <c r="A10" s="40" t="s">
        <v>3</v>
      </c>
      <c r="B10" s="102" t="s">
        <v>157</v>
      </c>
      <c r="C10" s="36">
        <v>841007</v>
      </c>
      <c r="D10" s="36">
        <f t="shared" si="0"/>
        <v>841007</v>
      </c>
      <c r="E10" s="89" t="str">
        <f t="shared" si="1"/>
        <v>-</v>
      </c>
      <c r="F10" s="90">
        <f t="shared" si="2"/>
        <v>1</v>
      </c>
    </row>
    <row r="11" spans="1:6" ht="31.5" customHeight="1">
      <c r="A11" s="103" t="s">
        <v>64</v>
      </c>
      <c r="B11" s="45" t="s">
        <v>65</v>
      </c>
      <c r="C11" s="36">
        <v>36400</v>
      </c>
      <c r="D11" s="36">
        <f t="shared" si="0"/>
        <v>36400</v>
      </c>
      <c r="E11" s="89" t="str">
        <f t="shared" si="1"/>
        <v>-</v>
      </c>
      <c r="F11" s="90">
        <f t="shared" si="2"/>
        <v>1</v>
      </c>
    </row>
    <row r="12" spans="1:6" ht="31.5" customHeight="1">
      <c r="A12" s="40" t="s">
        <v>4</v>
      </c>
      <c r="B12" s="102" t="s">
        <v>171</v>
      </c>
      <c r="C12" s="36">
        <v>58900</v>
      </c>
      <c r="D12" s="36">
        <f t="shared" si="0"/>
        <v>58900</v>
      </c>
      <c r="E12" s="89" t="str">
        <f t="shared" si="1"/>
        <v>-</v>
      </c>
      <c r="F12" s="90">
        <f t="shared" si="2"/>
        <v>1</v>
      </c>
    </row>
    <row r="13" spans="1:6" ht="31.5" customHeight="1">
      <c r="A13" s="40" t="s">
        <v>5</v>
      </c>
      <c r="B13" s="102" t="s">
        <v>166</v>
      </c>
      <c r="C13" s="36">
        <v>62414</v>
      </c>
      <c r="D13" s="36">
        <f t="shared" si="0"/>
        <v>62414</v>
      </c>
      <c r="E13" s="89" t="str">
        <f t="shared" si="1"/>
        <v>-</v>
      </c>
      <c r="F13" s="90">
        <f t="shared" si="2"/>
        <v>1</v>
      </c>
    </row>
    <row r="14" spans="1:6" ht="31.5" customHeight="1">
      <c r="A14" s="40" t="s">
        <v>6</v>
      </c>
      <c r="B14" s="102" t="s">
        <v>175</v>
      </c>
      <c r="C14" s="36">
        <v>21525</v>
      </c>
      <c r="D14" s="36">
        <f t="shared" si="0"/>
        <v>21525</v>
      </c>
      <c r="E14" s="89" t="str">
        <f t="shared" si="1"/>
        <v>-</v>
      </c>
      <c r="F14" s="90">
        <f t="shared" si="2"/>
        <v>1</v>
      </c>
    </row>
    <row r="15" spans="1:6" ht="31.5" customHeight="1">
      <c r="A15" s="40" t="s">
        <v>7</v>
      </c>
      <c r="B15" s="102" t="s">
        <v>174</v>
      </c>
      <c r="C15" s="36">
        <v>7132</v>
      </c>
      <c r="D15" s="36">
        <f t="shared" si="0"/>
        <v>7132</v>
      </c>
      <c r="E15" s="89" t="str">
        <f>IF(C15=D15,"-",D15-C15)</f>
        <v>-</v>
      </c>
      <c r="F15" s="90">
        <f>IF(C15=0,"-",D15/C15)</f>
        <v>1</v>
      </c>
    </row>
    <row r="16" spans="1:6" ht="31.5" customHeight="1">
      <c r="A16" s="40" t="s">
        <v>8</v>
      </c>
      <c r="B16" s="102" t="s">
        <v>167</v>
      </c>
      <c r="C16" s="36">
        <v>57052</v>
      </c>
      <c r="D16" s="36">
        <f t="shared" si="0"/>
        <v>57052</v>
      </c>
      <c r="E16" s="89" t="str">
        <f t="shared" si="1"/>
        <v>-</v>
      </c>
      <c r="F16" s="90">
        <f t="shared" si="2"/>
        <v>1</v>
      </c>
    </row>
    <row r="17" spans="1:6" ht="31.5" customHeight="1">
      <c r="A17" s="40" t="s">
        <v>9</v>
      </c>
      <c r="B17" s="102" t="s">
        <v>168</v>
      </c>
      <c r="C17" s="36">
        <v>23437</v>
      </c>
      <c r="D17" s="36">
        <f t="shared" si="0"/>
        <v>23437</v>
      </c>
      <c r="E17" s="89" t="str">
        <f t="shared" si="1"/>
        <v>-</v>
      </c>
      <c r="F17" s="90">
        <f t="shared" si="2"/>
        <v>1</v>
      </c>
    </row>
    <row r="18" spans="1:6" ht="34.5" customHeight="1">
      <c r="A18" s="40" t="s">
        <v>10</v>
      </c>
      <c r="B18" s="102" t="s">
        <v>176</v>
      </c>
      <c r="C18" s="36">
        <v>1312</v>
      </c>
      <c r="D18" s="36">
        <f t="shared" si="0"/>
        <v>1312</v>
      </c>
      <c r="E18" s="89" t="str">
        <f t="shared" si="1"/>
        <v>-</v>
      </c>
      <c r="F18" s="90">
        <f t="shared" si="2"/>
        <v>1</v>
      </c>
    </row>
    <row r="19" spans="1:6" ht="34.5" customHeight="1">
      <c r="A19" s="40" t="s">
        <v>11</v>
      </c>
      <c r="B19" s="102" t="s">
        <v>169</v>
      </c>
      <c r="C19" s="36">
        <v>4047</v>
      </c>
      <c r="D19" s="36">
        <f t="shared" si="0"/>
        <v>4047</v>
      </c>
      <c r="E19" s="89" t="str">
        <f t="shared" si="1"/>
        <v>-</v>
      </c>
      <c r="F19" s="90">
        <f t="shared" si="2"/>
        <v>1</v>
      </c>
    </row>
    <row r="20" spans="1:6" ht="31.5" customHeight="1">
      <c r="A20" s="40" t="s">
        <v>12</v>
      </c>
      <c r="B20" s="102" t="s">
        <v>170</v>
      </c>
      <c r="C20" s="36">
        <v>41634</v>
      </c>
      <c r="D20" s="36">
        <f t="shared" si="0"/>
        <v>41634</v>
      </c>
      <c r="E20" s="89" t="str">
        <f t="shared" si="1"/>
        <v>-</v>
      </c>
      <c r="F20" s="90">
        <f t="shared" si="2"/>
        <v>1</v>
      </c>
    </row>
    <row r="21" spans="1:6" ht="31.5" customHeight="1">
      <c r="A21" s="40" t="s">
        <v>14</v>
      </c>
      <c r="B21" s="46" t="s">
        <v>13</v>
      </c>
      <c r="C21" s="36">
        <v>19400</v>
      </c>
      <c r="D21" s="36">
        <f t="shared" si="0"/>
        <v>19400</v>
      </c>
      <c r="E21" s="89" t="str">
        <f t="shared" si="1"/>
        <v>-</v>
      </c>
      <c r="F21" s="90">
        <f t="shared" si="2"/>
        <v>1</v>
      </c>
    </row>
    <row r="22" spans="1:6" ht="31.5" customHeight="1">
      <c r="A22" s="41" t="s">
        <v>15</v>
      </c>
      <c r="B22" s="102" t="s">
        <v>172</v>
      </c>
      <c r="C22" s="36">
        <v>273789</v>
      </c>
      <c r="D22" s="36">
        <f t="shared" si="0"/>
        <v>273789</v>
      </c>
      <c r="E22" s="89" t="str">
        <f t="shared" si="1"/>
        <v>-</v>
      </c>
      <c r="F22" s="90">
        <f t="shared" si="2"/>
        <v>1</v>
      </c>
    </row>
    <row r="23" spans="1:6" ht="31.5" customHeight="1">
      <c r="A23" s="39" t="s">
        <v>177</v>
      </c>
      <c r="B23" s="45" t="s">
        <v>66</v>
      </c>
      <c r="C23" s="36">
        <v>580</v>
      </c>
      <c r="D23" s="36">
        <f t="shared" si="0"/>
        <v>580</v>
      </c>
      <c r="E23" s="89" t="str">
        <f t="shared" si="1"/>
        <v>-</v>
      </c>
      <c r="F23" s="90">
        <f t="shared" si="2"/>
        <v>1</v>
      </c>
    </row>
    <row r="24" spans="1:6" ht="33" customHeight="1">
      <c r="A24" s="42" t="s">
        <v>16</v>
      </c>
      <c r="B24" s="47" t="s">
        <v>140</v>
      </c>
      <c r="C24" s="36">
        <v>0</v>
      </c>
      <c r="D24" s="36">
        <f aca="true" t="shared" si="3" ref="D16:D25">C24</f>
        <v>0</v>
      </c>
      <c r="E24" s="89" t="str">
        <f>IF(C24=D24,"-",D24-C24)</f>
        <v>-</v>
      </c>
      <c r="F24" s="90" t="str">
        <f>IF(C24=0,"-",D24/C24)</f>
        <v>-</v>
      </c>
    </row>
    <row r="25" spans="1:6" ht="33" customHeight="1">
      <c r="A25" s="42" t="s">
        <v>137</v>
      </c>
      <c r="B25" s="48" t="s">
        <v>60</v>
      </c>
      <c r="C25" s="36">
        <v>0</v>
      </c>
      <c r="D25" s="36">
        <f t="shared" si="3"/>
        <v>0</v>
      </c>
      <c r="E25" s="89" t="str">
        <f>IF(C25=D25,"-",D25-C25)</f>
        <v>-</v>
      </c>
      <c r="F25" s="90" t="str">
        <f>IF(C25=0,"-",D25/C25)</f>
        <v>-</v>
      </c>
    </row>
    <row r="26" spans="1:6" ht="33" customHeight="1">
      <c r="A26" s="42" t="s">
        <v>138</v>
      </c>
      <c r="B26" s="48" t="s">
        <v>141</v>
      </c>
      <c r="C26" s="36">
        <v>0</v>
      </c>
      <c r="D26" s="36">
        <f>C26</f>
        <v>0</v>
      </c>
      <c r="E26" s="89" t="str">
        <f>IF(C26=D26,"-",D26-C26)</f>
        <v>-</v>
      </c>
      <c r="F26" s="90" t="str">
        <f>IF(C26=0,"-",D26/C26)</f>
        <v>-</v>
      </c>
    </row>
    <row r="27" spans="1:6" ht="33" customHeight="1">
      <c r="A27" s="42" t="s">
        <v>139</v>
      </c>
      <c r="B27" s="48" t="s">
        <v>142</v>
      </c>
      <c r="C27" s="36">
        <v>60</v>
      </c>
      <c r="D27" s="36">
        <f>C27</f>
        <v>60</v>
      </c>
      <c r="E27" s="89" t="str">
        <f>IF(C27=D27,"-",D27-C27)</f>
        <v>-</v>
      </c>
      <c r="F27" s="90">
        <f>IF(C27=0,"-",D27/C27)</f>
        <v>1</v>
      </c>
    </row>
    <row r="28" spans="1:6" s="5" customFormat="1" ht="31.5" customHeight="1">
      <c r="A28" s="43" t="s">
        <v>68</v>
      </c>
      <c r="B28" s="49" t="s">
        <v>69</v>
      </c>
      <c r="C28" s="35">
        <v>0</v>
      </c>
      <c r="D28" s="36">
        <f>C28</f>
        <v>0</v>
      </c>
      <c r="E28" s="89" t="str">
        <f t="shared" si="1"/>
        <v>-</v>
      </c>
      <c r="F28" s="90" t="str">
        <f t="shared" si="2"/>
        <v>-</v>
      </c>
    </row>
    <row r="29" spans="1:6" s="5" customFormat="1" ht="31.5" customHeight="1">
      <c r="A29" s="43" t="s">
        <v>67</v>
      </c>
      <c r="B29" s="49" t="s">
        <v>70</v>
      </c>
      <c r="C29" s="35">
        <v>53126</v>
      </c>
      <c r="D29" s="36">
        <f>C29</f>
        <v>53126</v>
      </c>
      <c r="E29" s="89" t="str">
        <f t="shared" si="1"/>
        <v>-</v>
      </c>
      <c r="F29" s="90">
        <f t="shared" si="2"/>
        <v>1</v>
      </c>
    </row>
    <row r="30" spans="1:6" s="3" customFormat="1" ht="30" customHeight="1">
      <c r="A30" s="37" t="s">
        <v>17</v>
      </c>
      <c r="B30" s="57" t="s">
        <v>18</v>
      </c>
      <c r="C30" s="34">
        <f>C31+C32+C33+C41+C42+C48+C49+C50+C47</f>
        <v>15394</v>
      </c>
      <c r="D30" s="34">
        <f>D31+D32+D33+D41+D42+D48+D49+D50+D47</f>
        <v>15394</v>
      </c>
      <c r="E30" s="13" t="str">
        <f>IF(C30=D30,"-",D30-C30)</f>
        <v>-</v>
      </c>
      <c r="F30" s="91">
        <f t="shared" si="2"/>
        <v>1</v>
      </c>
    </row>
    <row r="31" spans="1:6" ht="28.5" customHeight="1">
      <c r="A31" s="42" t="s">
        <v>19</v>
      </c>
      <c r="B31" s="51" t="s">
        <v>20</v>
      </c>
      <c r="C31" s="35">
        <v>676</v>
      </c>
      <c r="D31" s="35">
        <f>C31</f>
        <v>676</v>
      </c>
      <c r="E31" s="89" t="str">
        <f aca="true" t="shared" si="4" ref="E31:E51">IF(C31=D31,"-",D31-C31)</f>
        <v>-</v>
      </c>
      <c r="F31" s="90">
        <f t="shared" si="2"/>
        <v>1</v>
      </c>
    </row>
    <row r="32" spans="1:6" ht="28.5" customHeight="1">
      <c r="A32" s="42" t="s">
        <v>21</v>
      </c>
      <c r="B32" s="51" t="s">
        <v>22</v>
      </c>
      <c r="C32" s="35">
        <v>1242</v>
      </c>
      <c r="D32" s="35">
        <f>C32</f>
        <v>1242</v>
      </c>
      <c r="E32" s="89" t="str">
        <f t="shared" si="4"/>
        <v>-</v>
      </c>
      <c r="F32" s="90">
        <f t="shared" si="2"/>
        <v>1</v>
      </c>
    </row>
    <row r="33" spans="1:6" ht="28.5" customHeight="1">
      <c r="A33" s="42" t="s">
        <v>23</v>
      </c>
      <c r="B33" s="52" t="s">
        <v>37</v>
      </c>
      <c r="C33" s="35">
        <f>C34+C36+C37+C38+C39+C40</f>
        <v>47</v>
      </c>
      <c r="D33" s="35">
        <f>D34+D36+D37+D38+D39+D40</f>
        <v>47</v>
      </c>
      <c r="E33" s="89" t="str">
        <f t="shared" si="4"/>
        <v>-</v>
      </c>
      <c r="F33" s="90">
        <f t="shared" si="2"/>
        <v>1</v>
      </c>
    </row>
    <row r="34" spans="1:6" ht="28.5" customHeight="1">
      <c r="A34" s="53" t="s">
        <v>45</v>
      </c>
      <c r="B34" s="54" t="s">
        <v>38</v>
      </c>
      <c r="C34" s="35">
        <v>3</v>
      </c>
      <c r="D34" s="35">
        <f>C34</f>
        <v>3</v>
      </c>
      <c r="E34" s="89" t="str">
        <f t="shared" si="4"/>
        <v>-</v>
      </c>
      <c r="F34" s="90">
        <f t="shared" si="2"/>
        <v>1</v>
      </c>
    </row>
    <row r="35" spans="1:6" ht="28.5" customHeight="1">
      <c r="A35" s="53" t="s">
        <v>46</v>
      </c>
      <c r="B35" s="55" t="s">
        <v>39</v>
      </c>
      <c r="C35" s="35">
        <v>3</v>
      </c>
      <c r="D35" s="35">
        <f aca="true" t="shared" si="5" ref="D35:D49">C35</f>
        <v>3</v>
      </c>
      <c r="E35" s="89" t="str">
        <f t="shared" si="4"/>
        <v>-</v>
      </c>
      <c r="F35" s="90">
        <f t="shared" si="2"/>
        <v>1</v>
      </c>
    </row>
    <row r="36" spans="1:6" ht="28.5" customHeight="1">
      <c r="A36" s="53" t="s">
        <v>47</v>
      </c>
      <c r="B36" s="54" t="s">
        <v>40</v>
      </c>
      <c r="C36" s="35">
        <v>3</v>
      </c>
      <c r="D36" s="35">
        <f t="shared" si="5"/>
        <v>3</v>
      </c>
      <c r="E36" s="89" t="str">
        <f t="shared" si="4"/>
        <v>-</v>
      </c>
      <c r="F36" s="90">
        <f t="shared" si="2"/>
        <v>1</v>
      </c>
    </row>
    <row r="37" spans="1:6" ht="28.5" customHeight="1">
      <c r="A37" s="53" t="s">
        <v>48</v>
      </c>
      <c r="B37" s="54" t="s">
        <v>41</v>
      </c>
      <c r="C37" s="35">
        <v>0</v>
      </c>
      <c r="D37" s="35">
        <f t="shared" si="5"/>
        <v>0</v>
      </c>
      <c r="E37" s="89" t="str">
        <f t="shared" si="4"/>
        <v>-</v>
      </c>
      <c r="F37" s="90" t="str">
        <f t="shared" si="2"/>
        <v>-</v>
      </c>
    </row>
    <row r="38" spans="1:6" ht="28.5" customHeight="1">
      <c r="A38" s="53" t="s">
        <v>49</v>
      </c>
      <c r="B38" s="54" t="s">
        <v>42</v>
      </c>
      <c r="C38" s="35">
        <v>0</v>
      </c>
      <c r="D38" s="35">
        <f t="shared" si="5"/>
        <v>0</v>
      </c>
      <c r="E38" s="89" t="str">
        <f t="shared" si="4"/>
        <v>-</v>
      </c>
      <c r="F38" s="90" t="str">
        <f t="shared" si="2"/>
        <v>-</v>
      </c>
    </row>
    <row r="39" spans="1:6" ht="28.5" customHeight="1">
      <c r="A39" s="53" t="s">
        <v>50</v>
      </c>
      <c r="B39" s="54" t="s">
        <v>43</v>
      </c>
      <c r="C39" s="35">
        <v>41</v>
      </c>
      <c r="D39" s="35">
        <f t="shared" si="5"/>
        <v>41</v>
      </c>
      <c r="E39" s="89" t="str">
        <f t="shared" si="4"/>
        <v>-</v>
      </c>
      <c r="F39" s="90">
        <f t="shared" si="2"/>
        <v>1</v>
      </c>
    </row>
    <row r="40" spans="1:6" ht="28.5" customHeight="1">
      <c r="A40" s="53" t="s">
        <v>51</v>
      </c>
      <c r="B40" s="54" t="s">
        <v>44</v>
      </c>
      <c r="C40" s="35">
        <v>0</v>
      </c>
      <c r="D40" s="35">
        <f t="shared" si="5"/>
        <v>0</v>
      </c>
      <c r="E40" s="89" t="str">
        <f t="shared" si="4"/>
        <v>-</v>
      </c>
      <c r="F40" s="90" t="str">
        <f t="shared" si="2"/>
        <v>-</v>
      </c>
    </row>
    <row r="41" spans="1:6" ht="28.5" customHeight="1">
      <c r="A41" s="42" t="s">
        <v>24</v>
      </c>
      <c r="B41" s="51" t="s">
        <v>25</v>
      </c>
      <c r="C41" s="35">
        <v>9655</v>
      </c>
      <c r="D41" s="35">
        <f t="shared" si="5"/>
        <v>9655</v>
      </c>
      <c r="E41" s="89" t="str">
        <f t="shared" si="4"/>
        <v>-</v>
      </c>
      <c r="F41" s="90">
        <f t="shared" si="2"/>
        <v>1</v>
      </c>
    </row>
    <row r="42" spans="1:6" ht="28.5" customHeight="1">
      <c r="A42" s="42" t="s">
        <v>26</v>
      </c>
      <c r="B42" s="52" t="s">
        <v>61</v>
      </c>
      <c r="C42" s="35">
        <f>SUM(C43:C46)</f>
        <v>1953</v>
      </c>
      <c r="D42" s="35">
        <f>SUM(D43:D46)</f>
        <v>1953</v>
      </c>
      <c r="E42" s="89" t="str">
        <f t="shared" si="4"/>
        <v>-</v>
      </c>
      <c r="F42" s="90">
        <f t="shared" si="2"/>
        <v>1</v>
      </c>
    </row>
    <row r="43" spans="1:6" ht="28.5" customHeight="1">
      <c r="A43" s="53" t="s">
        <v>56</v>
      </c>
      <c r="B43" s="54" t="s">
        <v>52</v>
      </c>
      <c r="C43" s="35">
        <v>1467</v>
      </c>
      <c r="D43" s="35">
        <f>C43</f>
        <v>1467</v>
      </c>
      <c r="E43" s="89" t="str">
        <f t="shared" si="4"/>
        <v>-</v>
      </c>
      <c r="F43" s="90">
        <f t="shared" si="2"/>
        <v>1</v>
      </c>
    </row>
    <row r="44" spans="1:6" ht="28.5" customHeight="1">
      <c r="A44" s="53" t="s">
        <v>57</v>
      </c>
      <c r="B44" s="54" t="s">
        <v>53</v>
      </c>
      <c r="C44" s="35">
        <v>237</v>
      </c>
      <c r="D44" s="35">
        <f>C44</f>
        <v>237</v>
      </c>
      <c r="E44" s="89" t="str">
        <f t="shared" si="4"/>
        <v>-</v>
      </c>
      <c r="F44" s="90">
        <f t="shared" si="2"/>
        <v>1</v>
      </c>
    </row>
    <row r="45" spans="1:6" ht="28.5" customHeight="1">
      <c r="A45" s="53" t="s">
        <v>58</v>
      </c>
      <c r="B45" s="54" t="s">
        <v>54</v>
      </c>
      <c r="C45" s="35">
        <v>0</v>
      </c>
      <c r="D45" s="35">
        <f t="shared" si="5"/>
        <v>0</v>
      </c>
      <c r="E45" s="89" t="str">
        <f t="shared" si="4"/>
        <v>-</v>
      </c>
      <c r="F45" s="90" t="str">
        <f t="shared" si="2"/>
        <v>-</v>
      </c>
    </row>
    <row r="46" spans="1:6" ht="28.5" customHeight="1">
      <c r="A46" s="53" t="s">
        <v>59</v>
      </c>
      <c r="B46" s="54" t="s">
        <v>55</v>
      </c>
      <c r="C46" s="35">
        <v>249</v>
      </c>
      <c r="D46" s="35">
        <f>C46</f>
        <v>249</v>
      </c>
      <c r="E46" s="89" t="str">
        <f t="shared" si="4"/>
        <v>-</v>
      </c>
      <c r="F46" s="90">
        <f t="shared" si="2"/>
        <v>1</v>
      </c>
    </row>
    <row r="47" spans="1:6" ht="34.5" customHeight="1">
      <c r="A47" s="42" t="s">
        <v>27</v>
      </c>
      <c r="B47" s="51" t="s">
        <v>28</v>
      </c>
      <c r="C47" s="35">
        <v>0</v>
      </c>
      <c r="D47" s="35">
        <f t="shared" si="5"/>
        <v>0</v>
      </c>
      <c r="E47" s="89" t="str">
        <f t="shared" si="4"/>
        <v>-</v>
      </c>
      <c r="F47" s="90" t="str">
        <f aca="true" t="shared" si="6" ref="F47:F55">IF(C47=0,"-",D47/C47)</f>
        <v>-</v>
      </c>
    </row>
    <row r="48" spans="1:6" ht="34.5" customHeight="1">
      <c r="A48" s="42" t="s">
        <v>29</v>
      </c>
      <c r="B48" s="51" t="s">
        <v>116</v>
      </c>
      <c r="C48" s="36">
        <v>1428</v>
      </c>
      <c r="D48" s="35">
        <f t="shared" si="5"/>
        <v>1428</v>
      </c>
      <c r="E48" s="89" t="str">
        <f t="shared" si="4"/>
        <v>-</v>
      </c>
      <c r="F48" s="92">
        <f t="shared" si="6"/>
        <v>1</v>
      </c>
    </row>
    <row r="49" spans="1:6" ht="34.5" customHeight="1">
      <c r="A49" s="42" t="s">
        <v>30</v>
      </c>
      <c r="B49" s="51" t="s">
        <v>31</v>
      </c>
      <c r="C49" s="36">
        <v>152</v>
      </c>
      <c r="D49" s="35">
        <f t="shared" si="5"/>
        <v>152</v>
      </c>
      <c r="E49" s="89" t="str">
        <f t="shared" si="4"/>
        <v>-</v>
      </c>
      <c r="F49" s="92">
        <f t="shared" si="6"/>
        <v>1</v>
      </c>
    </row>
    <row r="50" spans="1:6" ht="34.5" customHeight="1">
      <c r="A50" s="42" t="s">
        <v>32</v>
      </c>
      <c r="B50" s="51" t="s">
        <v>33</v>
      </c>
      <c r="C50" s="35">
        <v>241</v>
      </c>
      <c r="D50" s="35">
        <f>C50</f>
        <v>241</v>
      </c>
      <c r="E50" s="89" t="str">
        <f t="shared" si="4"/>
        <v>-</v>
      </c>
      <c r="F50" s="90">
        <f t="shared" si="6"/>
        <v>1</v>
      </c>
    </row>
    <row r="51" spans="1:6" s="3" customFormat="1" ht="30" customHeight="1">
      <c r="A51" s="44" t="s">
        <v>34</v>
      </c>
      <c r="B51" s="56" t="s">
        <v>173</v>
      </c>
      <c r="C51" s="38">
        <f>SUM(C52:C55)</f>
        <v>13530</v>
      </c>
      <c r="D51" s="38">
        <f>SUM(D52:D55)</f>
        <v>13530</v>
      </c>
      <c r="E51" s="13" t="str">
        <f t="shared" si="4"/>
        <v>-</v>
      </c>
      <c r="F51" s="93">
        <f t="shared" si="6"/>
        <v>1</v>
      </c>
    </row>
    <row r="52" spans="1:6" ht="34.5" customHeight="1">
      <c r="A52" s="42" t="s">
        <v>119</v>
      </c>
      <c r="B52" s="51" t="s">
        <v>144</v>
      </c>
      <c r="C52" s="35">
        <v>10</v>
      </c>
      <c r="D52" s="35">
        <f>C52</f>
        <v>10</v>
      </c>
      <c r="E52" s="94" t="str">
        <f>IF(C52=D52,"-",D52-C52)</f>
        <v>-</v>
      </c>
      <c r="F52" s="100">
        <f t="shared" si="6"/>
        <v>1</v>
      </c>
    </row>
    <row r="53" spans="1:6" ht="34.5" customHeight="1">
      <c r="A53" s="42" t="s">
        <v>35</v>
      </c>
      <c r="B53" s="51" t="s">
        <v>63</v>
      </c>
      <c r="C53" s="35">
        <v>13500</v>
      </c>
      <c r="D53" s="35">
        <f>C53</f>
        <v>13500</v>
      </c>
      <c r="E53" s="94" t="str">
        <f>IF(C53=D53,"-",D53-C53)</f>
        <v>-</v>
      </c>
      <c r="F53" s="100">
        <f t="shared" si="6"/>
        <v>1</v>
      </c>
    </row>
    <row r="54" spans="1:6" ht="34.5" customHeight="1">
      <c r="A54" s="42" t="s">
        <v>36</v>
      </c>
      <c r="B54" s="51" t="s">
        <v>121</v>
      </c>
      <c r="C54" s="35">
        <v>0</v>
      </c>
      <c r="D54" s="35">
        <f>C54</f>
        <v>0</v>
      </c>
      <c r="E54" s="94" t="str">
        <f>IF(C54=D54,"-",D54-C54)</f>
        <v>-</v>
      </c>
      <c r="F54" s="100" t="str">
        <f t="shared" si="6"/>
        <v>-</v>
      </c>
    </row>
    <row r="55" spans="1:6" ht="34.5" customHeight="1">
      <c r="A55" s="42" t="s">
        <v>120</v>
      </c>
      <c r="B55" s="51" t="s">
        <v>122</v>
      </c>
      <c r="C55" s="35">
        <v>20</v>
      </c>
      <c r="D55" s="35">
        <f>C55</f>
        <v>20</v>
      </c>
      <c r="E55" s="94" t="str">
        <f>IF(C55=D55,"-",D55-C55)</f>
        <v>-</v>
      </c>
      <c r="F55" s="100">
        <f t="shared" si="6"/>
        <v>1</v>
      </c>
    </row>
    <row r="56" spans="1:6" ht="32.25" customHeight="1">
      <c r="A56" s="44" t="s">
        <v>127</v>
      </c>
      <c r="B56" s="56" t="s">
        <v>154</v>
      </c>
      <c r="C56" s="38">
        <v>700</v>
      </c>
      <c r="D56" s="38">
        <f>C56</f>
        <v>700</v>
      </c>
      <c r="E56" s="13" t="str">
        <f>IF(C56=D56,"-",D56-C56)</f>
        <v>-</v>
      </c>
      <c r="F56" s="93">
        <f>IF(C56=0,"-",D56/C56)</f>
        <v>1</v>
      </c>
    </row>
  </sheetData>
  <sheetProtection formatCells="0" formatColumns="0" formatRows="0" insertColumns="0" insertRows="0" insertHyperlinks="0" deleteColumns="0" deleteRows="0"/>
  <mergeCells count="8">
    <mergeCell ref="A2:C2"/>
    <mergeCell ref="A4:A5"/>
    <mergeCell ref="B4:B5"/>
    <mergeCell ref="A1:F1"/>
    <mergeCell ref="D4:D5"/>
    <mergeCell ref="E4:E5"/>
    <mergeCell ref="F4:F5"/>
    <mergeCell ref="C4:C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44" r:id="rId1"/>
  <headerFooter alignWithMargins="0">
    <oddFooter>&amp;R&amp;20&amp;P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showGridLines="0" zoomScale="55" zoomScaleNormal="55" zoomScaleSheetLayoutView="55" zoomScalePageLayoutView="0" workbookViewId="0" topLeftCell="A1">
      <pane xSplit="2" ySplit="7" topLeftCell="C8" activePane="bottomRight" state="frozen"/>
      <selection pane="topLeft" activeCell="E2" sqref="E1:F16384"/>
      <selection pane="topRight" activeCell="E2" sqref="E1:F16384"/>
      <selection pane="bottomLeft" activeCell="E2" sqref="E1:F16384"/>
      <selection pane="bottomRight" activeCell="E2" sqref="E1:F16384"/>
    </sheetView>
  </sheetViews>
  <sheetFormatPr defaultColWidth="9.00390625" defaultRowHeight="12.75"/>
  <cols>
    <col min="1" max="1" width="9.125" style="2" customWidth="1"/>
    <col min="2" max="2" width="194.375" style="2" customWidth="1"/>
    <col min="3" max="3" width="20.75390625" style="2" hidden="1" customWidth="1"/>
    <col min="4" max="4" width="29.625" style="2" customWidth="1"/>
    <col min="5" max="5" width="20.75390625" style="2" hidden="1" customWidth="1"/>
    <col min="6" max="6" width="25.125" style="2" hidden="1" customWidth="1"/>
    <col min="7" max="16384" width="9.125" style="2" customWidth="1"/>
  </cols>
  <sheetData>
    <row r="1" spans="1:6" s="59" customFormat="1" ht="38.25" customHeight="1">
      <c r="A1" s="136"/>
      <c r="B1" s="136"/>
      <c r="C1" s="136"/>
      <c r="D1" s="136"/>
      <c r="E1" s="136"/>
      <c r="F1" s="136"/>
    </row>
    <row r="2" spans="1:3" s="61" customFormat="1" ht="33" customHeight="1">
      <c r="A2" s="137" t="s">
        <v>84</v>
      </c>
      <c r="B2" s="137"/>
      <c r="C2" s="137"/>
    </row>
    <row r="3" spans="1:6" ht="33" customHeight="1">
      <c r="A3" s="1"/>
      <c r="B3" s="87"/>
      <c r="C3" s="30"/>
      <c r="D3" s="30" t="s">
        <v>90</v>
      </c>
      <c r="E3" s="30"/>
      <c r="F3" s="30" t="s">
        <v>90</v>
      </c>
    </row>
    <row r="4" spans="1:6" s="6" customFormat="1" ht="33" customHeight="1">
      <c r="A4" s="139" t="s">
        <v>163</v>
      </c>
      <c r="B4" s="138" t="s">
        <v>62</v>
      </c>
      <c r="C4" s="134" t="s">
        <v>162</v>
      </c>
      <c r="D4" s="131" t="s">
        <v>239</v>
      </c>
      <c r="E4" s="133" t="s">
        <v>161</v>
      </c>
      <c r="F4" s="133" t="s">
        <v>160</v>
      </c>
    </row>
    <row r="5" spans="1:6" s="6" customFormat="1" ht="33" customHeight="1">
      <c r="A5" s="138"/>
      <c r="B5" s="138"/>
      <c r="C5" s="135"/>
      <c r="D5" s="132"/>
      <c r="E5" s="133"/>
      <c r="F5" s="133"/>
    </row>
    <row r="6" spans="1:6" s="4" customFormat="1" ht="14.25">
      <c r="A6" s="31">
        <v>1</v>
      </c>
      <c r="B6" s="32">
        <v>2</v>
      </c>
      <c r="C6" s="32" t="s">
        <v>87</v>
      </c>
      <c r="D6" s="32" t="s">
        <v>87</v>
      </c>
      <c r="E6" s="32" t="s">
        <v>158</v>
      </c>
      <c r="F6" s="32" t="s">
        <v>159</v>
      </c>
    </row>
    <row r="7" spans="1:6" s="3" customFormat="1" ht="30" customHeight="1">
      <c r="A7" s="33" t="s">
        <v>0</v>
      </c>
      <c r="B7" s="50" t="s">
        <v>143</v>
      </c>
      <c r="C7" s="16">
        <f>C8+C9+C10+C12+C13+C14+C15+C16+C17+C18+C19+C20+C21+C22+C24+C25+C26+C27</f>
        <v>1927969</v>
      </c>
      <c r="D7" s="16">
        <f>D8+D9+D10+D12+D13+D14+D15+D16+D17+D18+D19+D20+D21+D22+D24+D25+D26+D27</f>
        <v>1927969</v>
      </c>
      <c r="E7" s="13" t="str">
        <f>IF(C7=D7,"-",D7-C7)</f>
        <v>-</v>
      </c>
      <c r="F7" s="88">
        <f>IF(C7=0,"-",D7/C7)</f>
        <v>1</v>
      </c>
    </row>
    <row r="8" spans="1:6" ht="31.5" customHeight="1">
      <c r="A8" s="40" t="s">
        <v>1</v>
      </c>
      <c r="B8" s="102" t="s">
        <v>164</v>
      </c>
      <c r="C8" s="36">
        <v>278399</v>
      </c>
      <c r="D8" s="36">
        <f aca="true" t="shared" si="0" ref="D8:D27">C8</f>
        <v>278399</v>
      </c>
      <c r="E8" s="89" t="str">
        <f aca="true" t="shared" si="1" ref="E8:E29">IF(C8=D8,"-",D8-C8)</f>
        <v>-</v>
      </c>
      <c r="F8" s="90">
        <f aca="true" t="shared" si="2" ref="F8:F46">IF(C8=0,"-",D8/C8)</f>
        <v>1</v>
      </c>
    </row>
    <row r="9" spans="1:6" ht="31.5" customHeight="1">
      <c r="A9" s="40" t="s">
        <v>2</v>
      </c>
      <c r="B9" s="102" t="s">
        <v>165</v>
      </c>
      <c r="C9" s="36">
        <v>151947</v>
      </c>
      <c r="D9" s="36">
        <f t="shared" si="0"/>
        <v>151947</v>
      </c>
      <c r="E9" s="89" t="str">
        <f t="shared" si="1"/>
        <v>-</v>
      </c>
      <c r="F9" s="90">
        <f t="shared" si="2"/>
        <v>1</v>
      </c>
    </row>
    <row r="10" spans="1:6" ht="31.5" customHeight="1">
      <c r="A10" s="40" t="s">
        <v>3</v>
      </c>
      <c r="B10" s="102" t="s">
        <v>157</v>
      </c>
      <c r="C10" s="36">
        <v>871287</v>
      </c>
      <c r="D10" s="36">
        <f t="shared" si="0"/>
        <v>871287</v>
      </c>
      <c r="E10" s="89" t="str">
        <f t="shared" si="1"/>
        <v>-</v>
      </c>
      <c r="F10" s="90">
        <f t="shared" si="2"/>
        <v>1</v>
      </c>
    </row>
    <row r="11" spans="1:6" ht="31.5" customHeight="1">
      <c r="A11" s="103" t="s">
        <v>64</v>
      </c>
      <c r="B11" s="45" t="s">
        <v>65</v>
      </c>
      <c r="C11" s="36">
        <v>34623</v>
      </c>
      <c r="D11" s="36">
        <f t="shared" si="0"/>
        <v>34623</v>
      </c>
      <c r="E11" s="89" t="str">
        <f t="shared" si="1"/>
        <v>-</v>
      </c>
      <c r="F11" s="90">
        <f t="shared" si="2"/>
        <v>1</v>
      </c>
    </row>
    <row r="12" spans="1:6" ht="31.5" customHeight="1">
      <c r="A12" s="40" t="s">
        <v>4</v>
      </c>
      <c r="B12" s="102" t="s">
        <v>171</v>
      </c>
      <c r="C12" s="36">
        <v>68770</v>
      </c>
      <c r="D12" s="36">
        <f t="shared" si="0"/>
        <v>68770</v>
      </c>
      <c r="E12" s="89" t="str">
        <f t="shared" si="1"/>
        <v>-</v>
      </c>
      <c r="F12" s="90">
        <f t="shared" si="2"/>
        <v>1</v>
      </c>
    </row>
    <row r="13" spans="1:6" ht="31.5" customHeight="1">
      <c r="A13" s="40" t="s">
        <v>5</v>
      </c>
      <c r="B13" s="102" t="s">
        <v>166</v>
      </c>
      <c r="C13" s="36">
        <v>56545</v>
      </c>
      <c r="D13" s="36">
        <f t="shared" si="0"/>
        <v>56545</v>
      </c>
      <c r="E13" s="89" t="str">
        <f t="shared" si="1"/>
        <v>-</v>
      </c>
      <c r="F13" s="90">
        <f t="shared" si="2"/>
        <v>1</v>
      </c>
    </row>
    <row r="14" spans="1:6" ht="31.5" customHeight="1">
      <c r="A14" s="40" t="s">
        <v>6</v>
      </c>
      <c r="B14" s="102" t="s">
        <v>175</v>
      </c>
      <c r="C14" s="36">
        <v>22758</v>
      </c>
      <c r="D14" s="36">
        <f t="shared" si="0"/>
        <v>22758</v>
      </c>
      <c r="E14" s="89" t="str">
        <f t="shared" si="1"/>
        <v>-</v>
      </c>
      <c r="F14" s="90">
        <f t="shared" si="2"/>
        <v>1</v>
      </c>
    </row>
    <row r="15" spans="1:6" ht="31.5" customHeight="1">
      <c r="A15" s="40" t="s">
        <v>7</v>
      </c>
      <c r="B15" s="102" t="s">
        <v>174</v>
      </c>
      <c r="C15" s="36">
        <v>12395</v>
      </c>
      <c r="D15" s="36">
        <f t="shared" si="0"/>
        <v>12395</v>
      </c>
      <c r="E15" s="89" t="str">
        <f>IF(C15=D15,"-",D15-C15)</f>
        <v>-</v>
      </c>
      <c r="F15" s="90">
        <f>IF(C15=0,"-",D15/C15)</f>
        <v>1</v>
      </c>
    </row>
    <row r="16" spans="1:6" ht="31.5" customHeight="1">
      <c r="A16" s="40" t="s">
        <v>8</v>
      </c>
      <c r="B16" s="102" t="s">
        <v>167</v>
      </c>
      <c r="C16" s="36">
        <v>82705</v>
      </c>
      <c r="D16" s="36">
        <f t="shared" si="0"/>
        <v>82705</v>
      </c>
      <c r="E16" s="89" t="str">
        <f t="shared" si="1"/>
        <v>-</v>
      </c>
      <c r="F16" s="90">
        <f t="shared" si="2"/>
        <v>1</v>
      </c>
    </row>
    <row r="17" spans="1:6" ht="31.5" customHeight="1">
      <c r="A17" s="40" t="s">
        <v>9</v>
      </c>
      <c r="B17" s="102" t="s">
        <v>168</v>
      </c>
      <c r="C17" s="36">
        <v>17676</v>
      </c>
      <c r="D17" s="36">
        <f t="shared" si="0"/>
        <v>17676</v>
      </c>
      <c r="E17" s="89" t="str">
        <f t="shared" si="1"/>
        <v>-</v>
      </c>
      <c r="F17" s="90">
        <f t="shared" si="2"/>
        <v>1</v>
      </c>
    </row>
    <row r="18" spans="1:6" ht="34.5" customHeight="1">
      <c r="A18" s="40" t="s">
        <v>10</v>
      </c>
      <c r="B18" s="102" t="s">
        <v>176</v>
      </c>
      <c r="C18" s="36">
        <v>2090</v>
      </c>
      <c r="D18" s="36">
        <f t="shared" si="0"/>
        <v>2090</v>
      </c>
      <c r="E18" s="89" t="str">
        <f t="shared" si="1"/>
        <v>-</v>
      </c>
      <c r="F18" s="90">
        <f t="shared" si="2"/>
        <v>1</v>
      </c>
    </row>
    <row r="19" spans="1:6" ht="34.5" customHeight="1">
      <c r="A19" s="40" t="s">
        <v>11</v>
      </c>
      <c r="B19" s="102" t="s">
        <v>169</v>
      </c>
      <c r="C19" s="36">
        <v>4894</v>
      </c>
      <c r="D19" s="36">
        <f t="shared" si="0"/>
        <v>4894</v>
      </c>
      <c r="E19" s="89" t="str">
        <f t="shared" si="1"/>
        <v>-</v>
      </c>
      <c r="F19" s="90">
        <f t="shared" si="2"/>
        <v>1</v>
      </c>
    </row>
    <row r="20" spans="1:6" ht="31.5" customHeight="1">
      <c r="A20" s="40" t="s">
        <v>12</v>
      </c>
      <c r="B20" s="102" t="s">
        <v>170</v>
      </c>
      <c r="C20" s="36">
        <v>45616</v>
      </c>
      <c r="D20" s="36">
        <f t="shared" si="0"/>
        <v>45616</v>
      </c>
      <c r="E20" s="89" t="str">
        <f t="shared" si="1"/>
        <v>-</v>
      </c>
      <c r="F20" s="90">
        <f t="shared" si="2"/>
        <v>1</v>
      </c>
    </row>
    <row r="21" spans="1:6" ht="31.5" customHeight="1">
      <c r="A21" s="40" t="s">
        <v>14</v>
      </c>
      <c r="B21" s="46" t="s">
        <v>13</v>
      </c>
      <c r="C21" s="36">
        <v>22800</v>
      </c>
      <c r="D21" s="36">
        <f t="shared" si="0"/>
        <v>22800</v>
      </c>
      <c r="E21" s="89" t="str">
        <f t="shared" si="1"/>
        <v>-</v>
      </c>
      <c r="F21" s="90">
        <f t="shared" si="2"/>
        <v>1</v>
      </c>
    </row>
    <row r="22" spans="1:6" ht="31.5" customHeight="1">
      <c r="A22" s="41" t="s">
        <v>15</v>
      </c>
      <c r="B22" s="102" t="s">
        <v>172</v>
      </c>
      <c r="C22" s="36">
        <v>285387</v>
      </c>
      <c r="D22" s="36">
        <f t="shared" si="0"/>
        <v>285387</v>
      </c>
      <c r="E22" s="89" t="str">
        <f t="shared" si="1"/>
        <v>-</v>
      </c>
      <c r="F22" s="90">
        <f t="shared" si="2"/>
        <v>1</v>
      </c>
    </row>
    <row r="23" spans="1:6" ht="31.5" customHeight="1">
      <c r="A23" s="39" t="s">
        <v>177</v>
      </c>
      <c r="B23" s="45" t="s">
        <v>66</v>
      </c>
      <c r="C23" s="36">
        <v>1500</v>
      </c>
      <c r="D23" s="36">
        <f t="shared" si="0"/>
        <v>1500</v>
      </c>
      <c r="E23" s="89" t="str">
        <f t="shared" si="1"/>
        <v>-</v>
      </c>
      <c r="F23" s="90">
        <f t="shared" si="2"/>
        <v>1</v>
      </c>
    </row>
    <row r="24" spans="1:6" ht="33" customHeight="1">
      <c r="A24" s="42" t="s">
        <v>16</v>
      </c>
      <c r="B24" s="47" t="s">
        <v>140</v>
      </c>
      <c r="C24" s="36">
        <v>0</v>
      </c>
      <c r="D24" s="36">
        <f t="shared" si="0"/>
        <v>0</v>
      </c>
      <c r="E24" s="89" t="str">
        <f>IF(C24=D24,"-",D24-C24)</f>
        <v>-</v>
      </c>
      <c r="F24" s="90" t="str">
        <f>IF(C24=0,"-",D24/C24)</f>
        <v>-</v>
      </c>
    </row>
    <row r="25" spans="1:6" ht="33" customHeight="1">
      <c r="A25" s="42" t="s">
        <v>137</v>
      </c>
      <c r="B25" s="48" t="s">
        <v>60</v>
      </c>
      <c r="C25" s="36">
        <v>0</v>
      </c>
      <c r="D25" s="36">
        <f t="shared" si="0"/>
        <v>0</v>
      </c>
      <c r="E25" s="89" t="str">
        <f>IF(C25=D25,"-",D25-C25)</f>
        <v>-</v>
      </c>
      <c r="F25" s="90" t="str">
        <f>IF(C25=0,"-",D25/C25)</f>
        <v>-</v>
      </c>
    </row>
    <row r="26" spans="1:6" ht="33" customHeight="1">
      <c r="A26" s="42" t="s">
        <v>138</v>
      </c>
      <c r="B26" s="48" t="s">
        <v>141</v>
      </c>
      <c r="C26" s="36">
        <v>0</v>
      </c>
      <c r="D26" s="36">
        <f t="shared" si="0"/>
        <v>0</v>
      </c>
      <c r="E26" s="89" t="str">
        <f>IF(C26=D26,"-",D26-C26)</f>
        <v>-</v>
      </c>
      <c r="F26" s="90" t="str">
        <f>IF(C26=0,"-",D26/C26)</f>
        <v>-</v>
      </c>
    </row>
    <row r="27" spans="1:6" ht="33" customHeight="1">
      <c r="A27" s="42" t="s">
        <v>139</v>
      </c>
      <c r="B27" s="48" t="s">
        <v>142</v>
      </c>
      <c r="C27" s="36">
        <v>4700</v>
      </c>
      <c r="D27" s="36">
        <f t="shared" si="0"/>
        <v>4700</v>
      </c>
      <c r="E27" s="89" t="str">
        <f>IF(C27=D27,"-",D27-C27)</f>
        <v>-</v>
      </c>
      <c r="F27" s="90">
        <f>IF(C27=0,"-",D27/C27)</f>
        <v>1</v>
      </c>
    </row>
    <row r="28" spans="1:6" s="5" customFormat="1" ht="31.5" customHeight="1">
      <c r="A28" s="43" t="s">
        <v>68</v>
      </c>
      <c r="B28" s="49" t="s">
        <v>69</v>
      </c>
      <c r="C28" s="35">
        <v>0</v>
      </c>
      <c r="D28" s="36">
        <f>C28</f>
        <v>0</v>
      </c>
      <c r="E28" s="89" t="str">
        <f t="shared" si="1"/>
        <v>-</v>
      </c>
      <c r="F28" s="90" t="str">
        <f t="shared" si="2"/>
        <v>-</v>
      </c>
    </row>
    <row r="29" spans="1:6" s="5" customFormat="1" ht="31.5" customHeight="1">
      <c r="A29" s="43" t="s">
        <v>67</v>
      </c>
      <c r="B29" s="49" t="s">
        <v>70</v>
      </c>
      <c r="C29" s="35">
        <v>86352</v>
      </c>
      <c r="D29" s="36">
        <f>C29</f>
        <v>86352</v>
      </c>
      <c r="E29" s="89" t="str">
        <f t="shared" si="1"/>
        <v>-</v>
      </c>
      <c r="F29" s="90">
        <f t="shared" si="2"/>
        <v>1</v>
      </c>
    </row>
    <row r="30" spans="1:6" s="3" customFormat="1" ht="30" customHeight="1">
      <c r="A30" s="37" t="s">
        <v>17</v>
      </c>
      <c r="B30" s="57" t="s">
        <v>18</v>
      </c>
      <c r="C30" s="34">
        <f>C31+C32+C33+C41+C42+C48+C49+C50+C47</f>
        <v>16733</v>
      </c>
      <c r="D30" s="34">
        <f>D31+D32+D33+D41+D42+D48+D49+D50+D47</f>
        <v>16733</v>
      </c>
      <c r="E30" s="13" t="str">
        <f>IF(C30=D30,"-",D30-C30)</f>
        <v>-</v>
      </c>
      <c r="F30" s="91">
        <f t="shared" si="2"/>
        <v>1</v>
      </c>
    </row>
    <row r="31" spans="1:6" ht="28.5" customHeight="1">
      <c r="A31" s="42" t="s">
        <v>19</v>
      </c>
      <c r="B31" s="51" t="s">
        <v>20</v>
      </c>
      <c r="C31" s="35">
        <v>712</v>
      </c>
      <c r="D31" s="35">
        <f>C31</f>
        <v>712</v>
      </c>
      <c r="E31" s="89" t="str">
        <f aca="true" t="shared" si="3" ref="E31:E51">IF(C31=D31,"-",D31-C31)</f>
        <v>-</v>
      </c>
      <c r="F31" s="90">
        <f t="shared" si="2"/>
        <v>1</v>
      </c>
    </row>
    <row r="32" spans="1:6" ht="28.5" customHeight="1">
      <c r="A32" s="42" t="s">
        <v>21</v>
      </c>
      <c r="B32" s="51" t="s">
        <v>22</v>
      </c>
      <c r="C32" s="35">
        <v>1652</v>
      </c>
      <c r="D32" s="35">
        <f>C32</f>
        <v>1652</v>
      </c>
      <c r="E32" s="89" t="str">
        <f t="shared" si="3"/>
        <v>-</v>
      </c>
      <c r="F32" s="90">
        <f t="shared" si="2"/>
        <v>1</v>
      </c>
    </row>
    <row r="33" spans="1:6" ht="28.5" customHeight="1">
      <c r="A33" s="42" t="s">
        <v>23</v>
      </c>
      <c r="B33" s="52" t="s">
        <v>37</v>
      </c>
      <c r="C33" s="35">
        <f>C34+C36+C37+C38+C39+C40</f>
        <v>77</v>
      </c>
      <c r="D33" s="35">
        <f>D34+D36+D37+D38+D39+D40</f>
        <v>77</v>
      </c>
      <c r="E33" s="89" t="str">
        <f t="shared" si="3"/>
        <v>-</v>
      </c>
      <c r="F33" s="90">
        <f t="shared" si="2"/>
        <v>1</v>
      </c>
    </row>
    <row r="34" spans="1:6" ht="28.5" customHeight="1">
      <c r="A34" s="53" t="s">
        <v>45</v>
      </c>
      <c r="B34" s="54" t="s">
        <v>38</v>
      </c>
      <c r="C34" s="35">
        <v>30</v>
      </c>
      <c r="D34" s="35">
        <f>C34</f>
        <v>30</v>
      </c>
      <c r="E34" s="89" t="str">
        <f t="shared" si="3"/>
        <v>-</v>
      </c>
      <c r="F34" s="90">
        <f t="shared" si="2"/>
        <v>1</v>
      </c>
    </row>
    <row r="35" spans="1:6" ht="28.5" customHeight="1">
      <c r="A35" s="53" t="s">
        <v>46</v>
      </c>
      <c r="B35" s="55" t="s">
        <v>39</v>
      </c>
      <c r="C35" s="35">
        <v>28</v>
      </c>
      <c r="D35" s="35">
        <f aca="true" t="shared" si="4" ref="D35:D47">C35</f>
        <v>28</v>
      </c>
      <c r="E35" s="89" t="str">
        <f t="shared" si="3"/>
        <v>-</v>
      </c>
      <c r="F35" s="90">
        <f t="shared" si="2"/>
        <v>1</v>
      </c>
    </row>
    <row r="36" spans="1:6" ht="28.5" customHeight="1">
      <c r="A36" s="53" t="s">
        <v>47</v>
      </c>
      <c r="B36" s="54" t="s">
        <v>40</v>
      </c>
      <c r="C36" s="35">
        <v>0</v>
      </c>
      <c r="D36" s="35">
        <f t="shared" si="4"/>
        <v>0</v>
      </c>
      <c r="E36" s="89" t="str">
        <f t="shared" si="3"/>
        <v>-</v>
      </c>
      <c r="F36" s="90" t="str">
        <f t="shared" si="2"/>
        <v>-</v>
      </c>
    </row>
    <row r="37" spans="1:6" ht="28.5" customHeight="1">
      <c r="A37" s="53" t="s">
        <v>48</v>
      </c>
      <c r="B37" s="54" t="s">
        <v>41</v>
      </c>
      <c r="C37" s="35">
        <v>0</v>
      </c>
      <c r="D37" s="35">
        <f t="shared" si="4"/>
        <v>0</v>
      </c>
      <c r="E37" s="89" t="str">
        <f t="shared" si="3"/>
        <v>-</v>
      </c>
      <c r="F37" s="90" t="str">
        <f t="shared" si="2"/>
        <v>-</v>
      </c>
    </row>
    <row r="38" spans="1:6" ht="28.5" customHeight="1">
      <c r="A38" s="53" t="s">
        <v>49</v>
      </c>
      <c r="B38" s="54" t="s">
        <v>42</v>
      </c>
      <c r="C38" s="35">
        <v>0</v>
      </c>
      <c r="D38" s="35">
        <f t="shared" si="4"/>
        <v>0</v>
      </c>
      <c r="E38" s="89" t="str">
        <f t="shared" si="3"/>
        <v>-</v>
      </c>
      <c r="F38" s="90" t="str">
        <f t="shared" si="2"/>
        <v>-</v>
      </c>
    </row>
    <row r="39" spans="1:6" ht="28.5" customHeight="1">
      <c r="A39" s="53" t="s">
        <v>50</v>
      </c>
      <c r="B39" s="54" t="s">
        <v>43</v>
      </c>
      <c r="C39" s="35">
        <v>44</v>
      </c>
      <c r="D39" s="35">
        <f t="shared" si="4"/>
        <v>44</v>
      </c>
      <c r="E39" s="89" t="str">
        <f t="shared" si="3"/>
        <v>-</v>
      </c>
      <c r="F39" s="90">
        <f t="shared" si="2"/>
        <v>1</v>
      </c>
    </row>
    <row r="40" spans="1:6" ht="28.5" customHeight="1">
      <c r="A40" s="53" t="s">
        <v>51</v>
      </c>
      <c r="B40" s="54" t="s">
        <v>44</v>
      </c>
      <c r="C40" s="35">
        <v>3</v>
      </c>
      <c r="D40" s="35">
        <f t="shared" si="4"/>
        <v>3</v>
      </c>
      <c r="E40" s="89" t="str">
        <f t="shared" si="3"/>
        <v>-</v>
      </c>
      <c r="F40" s="90">
        <f t="shared" si="2"/>
        <v>1</v>
      </c>
    </row>
    <row r="41" spans="1:6" ht="28.5" customHeight="1">
      <c r="A41" s="42" t="s">
        <v>24</v>
      </c>
      <c r="B41" s="51" t="s">
        <v>25</v>
      </c>
      <c r="C41" s="35">
        <v>10100</v>
      </c>
      <c r="D41" s="35">
        <f t="shared" si="4"/>
        <v>10100</v>
      </c>
      <c r="E41" s="89" t="str">
        <f t="shared" si="3"/>
        <v>-</v>
      </c>
      <c r="F41" s="90">
        <f t="shared" si="2"/>
        <v>1</v>
      </c>
    </row>
    <row r="42" spans="1:6" ht="28.5" customHeight="1">
      <c r="A42" s="42" t="s">
        <v>26</v>
      </c>
      <c r="B42" s="52" t="s">
        <v>61</v>
      </c>
      <c r="C42" s="35">
        <f>SUM(C43:C46)</f>
        <v>2032</v>
      </c>
      <c r="D42" s="35">
        <f>SUM(D43:D46)</f>
        <v>2032</v>
      </c>
      <c r="E42" s="89" t="str">
        <f t="shared" si="3"/>
        <v>-</v>
      </c>
      <c r="F42" s="90">
        <f t="shared" si="2"/>
        <v>1</v>
      </c>
    </row>
    <row r="43" spans="1:6" ht="28.5" customHeight="1">
      <c r="A43" s="53" t="s">
        <v>56</v>
      </c>
      <c r="B43" s="54" t="s">
        <v>52</v>
      </c>
      <c r="C43" s="35">
        <v>1534</v>
      </c>
      <c r="D43" s="35">
        <f>C43</f>
        <v>1534</v>
      </c>
      <c r="E43" s="89" t="str">
        <f t="shared" si="3"/>
        <v>-</v>
      </c>
      <c r="F43" s="90">
        <f t="shared" si="2"/>
        <v>1</v>
      </c>
    </row>
    <row r="44" spans="1:6" ht="28.5" customHeight="1">
      <c r="A44" s="53" t="s">
        <v>57</v>
      </c>
      <c r="B44" s="54" t="s">
        <v>53</v>
      </c>
      <c r="C44" s="35">
        <v>247</v>
      </c>
      <c r="D44" s="35">
        <f>C44</f>
        <v>247</v>
      </c>
      <c r="E44" s="89" t="str">
        <f t="shared" si="3"/>
        <v>-</v>
      </c>
      <c r="F44" s="90">
        <f t="shared" si="2"/>
        <v>1</v>
      </c>
    </row>
    <row r="45" spans="1:6" ht="28.5" customHeight="1">
      <c r="A45" s="53" t="s">
        <v>58</v>
      </c>
      <c r="B45" s="54" t="s">
        <v>54</v>
      </c>
      <c r="C45" s="35">
        <v>0</v>
      </c>
      <c r="D45" s="35">
        <f t="shared" si="4"/>
        <v>0</v>
      </c>
      <c r="E45" s="89" t="str">
        <f t="shared" si="3"/>
        <v>-</v>
      </c>
      <c r="F45" s="90" t="str">
        <f t="shared" si="2"/>
        <v>-</v>
      </c>
    </row>
    <row r="46" spans="1:6" ht="28.5" customHeight="1">
      <c r="A46" s="53" t="s">
        <v>59</v>
      </c>
      <c r="B46" s="54" t="s">
        <v>55</v>
      </c>
      <c r="C46" s="35">
        <v>251</v>
      </c>
      <c r="D46" s="35">
        <f>C46</f>
        <v>251</v>
      </c>
      <c r="E46" s="89" t="str">
        <f t="shared" si="3"/>
        <v>-</v>
      </c>
      <c r="F46" s="90">
        <f t="shared" si="2"/>
        <v>1</v>
      </c>
    </row>
    <row r="47" spans="1:6" ht="34.5" customHeight="1">
      <c r="A47" s="42" t="s">
        <v>27</v>
      </c>
      <c r="B47" s="51" t="s">
        <v>28</v>
      </c>
      <c r="C47" s="35">
        <v>0</v>
      </c>
      <c r="D47" s="35">
        <f t="shared" si="4"/>
        <v>0</v>
      </c>
      <c r="E47" s="89" t="str">
        <f t="shared" si="3"/>
        <v>-</v>
      </c>
      <c r="F47" s="90" t="str">
        <f aca="true" t="shared" si="5" ref="F47:F55">IF(C47=0,"-",D47/C47)</f>
        <v>-</v>
      </c>
    </row>
    <row r="48" spans="1:6" ht="34.5" customHeight="1">
      <c r="A48" s="42" t="s">
        <v>29</v>
      </c>
      <c r="B48" s="51" t="s">
        <v>116</v>
      </c>
      <c r="C48" s="36">
        <v>1945</v>
      </c>
      <c r="D48" s="35">
        <f>C48</f>
        <v>1945</v>
      </c>
      <c r="E48" s="89" t="str">
        <f t="shared" si="3"/>
        <v>-</v>
      </c>
      <c r="F48" s="92">
        <f t="shared" si="5"/>
        <v>1</v>
      </c>
    </row>
    <row r="49" spans="1:6" ht="34.5" customHeight="1">
      <c r="A49" s="42" t="s">
        <v>30</v>
      </c>
      <c r="B49" s="51" t="s">
        <v>31</v>
      </c>
      <c r="C49" s="36">
        <v>81</v>
      </c>
      <c r="D49" s="35">
        <f>C49</f>
        <v>81</v>
      </c>
      <c r="E49" s="89" t="str">
        <f t="shared" si="3"/>
        <v>-</v>
      </c>
      <c r="F49" s="92">
        <f t="shared" si="5"/>
        <v>1</v>
      </c>
    </row>
    <row r="50" spans="1:6" ht="34.5" customHeight="1">
      <c r="A50" s="42" t="s">
        <v>32</v>
      </c>
      <c r="B50" s="51" t="s">
        <v>33</v>
      </c>
      <c r="C50" s="35">
        <v>134</v>
      </c>
      <c r="D50" s="35">
        <f>C50</f>
        <v>134</v>
      </c>
      <c r="E50" s="89" t="str">
        <f t="shared" si="3"/>
        <v>-</v>
      </c>
      <c r="F50" s="90">
        <f t="shared" si="5"/>
        <v>1</v>
      </c>
    </row>
    <row r="51" spans="1:6" s="3" customFormat="1" ht="30" customHeight="1">
      <c r="A51" s="44" t="s">
        <v>34</v>
      </c>
      <c r="B51" s="56" t="s">
        <v>173</v>
      </c>
      <c r="C51" s="38">
        <f>SUM(C52:C55)</f>
        <v>10784</v>
      </c>
      <c r="D51" s="38">
        <f>SUM(D52:D55)</f>
        <v>10784</v>
      </c>
      <c r="E51" s="13" t="str">
        <f t="shared" si="3"/>
        <v>-</v>
      </c>
      <c r="F51" s="93">
        <f t="shared" si="5"/>
        <v>1</v>
      </c>
    </row>
    <row r="52" spans="1:6" ht="34.5" customHeight="1">
      <c r="A52" s="42" t="s">
        <v>119</v>
      </c>
      <c r="B52" s="51" t="s">
        <v>144</v>
      </c>
      <c r="C52" s="35">
        <v>215</v>
      </c>
      <c r="D52" s="35">
        <f>C52</f>
        <v>215</v>
      </c>
      <c r="E52" s="94" t="str">
        <f>IF(C52=D52,"-",D52-C52)</f>
        <v>-</v>
      </c>
      <c r="F52" s="100">
        <f t="shared" si="5"/>
        <v>1</v>
      </c>
    </row>
    <row r="53" spans="1:6" ht="34.5" customHeight="1">
      <c r="A53" s="42" t="s">
        <v>35</v>
      </c>
      <c r="B53" s="51" t="s">
        <v>63</v>
      </c>
      <c r="C53" s="35">
        <v>9969</v>
      </c>
      <c r="D53" s="35">
        <f>C53</f>
        <v>9969</v>
      </c>
      <c r="E53" s="94" t="str">
        <f>IF(C53=D53,"-",D53-C53)</f>
        <v>-</v>
      </c>
      <c r="F53" s="100">
        <f t="shared" si="5"/>
        <v>1</v>
      </c>
    </row>
    <row r="54" spans="1:6" ht="34.5" customHeight="1">
      <c r="A54" s="42" t="s">
        <v>36</v>
      </c>
      <c r="B54" s="51" t="s">
        <v>121</v>
      </c>
      <c r="C54" s="35">
        <v>0</v>
      </c>
      <c r="D54" s="35">
        <f>C54</f>
        <v>0</v>
      </c>
      <c r="E54" s="94" t="str">
        <f>IF(C54=D54,"-",D54-C54)</f>
        <v>-</v>
      </c>
      <c r="F54" s="100" t="str">
        <f t="shared" si="5"/>
        <v>-</v>
      </c>
    </row>
    <row r="55" spans="1:6" ht="34.5" customHeight="1">
      <c r="A55" s="42" t="s">
        <v>120</v>
      </c>
      <c r="B55" s="51" t="s">
        <v>122</v>
      </c>
      <c r="C55" s="35">
        <v>600</v>
      </c>
      <c r="D55" s="35">
        <f>C55</f>
        <v>600</v>
      </c>
      <c r="E55" s="94" t="str">
        <f>IF(C55=D55,"-",D55-C55)</f>
        <v>-</v>
      </c>
      <c r="F55" s="100">
        <f t="shared" si="5"/>
        <v>1</v>
      </c>
    </row>
    <row r="56" spans="1:6" ht="32.25" customHeight="1">
      <c r="A56" s="44" t="s">
        <v>127</v>
      </c>
      <c r="B56" s="56" t="s">
        <v>154</v>
      </c>
      <c r="C56" s="38">
        <v>7937</v>
      </c>
      <c r="D56" s="38">
        <f>C56</f>
        <v>7937</v>
      </c>
      <c r="E56" s="13" t="str">
        <f>IF(C56=D56,"-",D56-C56)</f>
        <v>-</v>
      </c>
      <c r="F56" s="115">
        <f>IF(C56=0,"-",D56/C56)</f>
        <v>1</v>
      </c>
    </row>
  </sheetData>
  <sheetProtection formatCells="0" formatColumns="0" formatRows="0" insertColumns="0" insertRows="0" insertHyperlinks="0" deleteColumns="0" deleteRows="0"/>
  <mergeCells count="8">
    <mergeCell ref="A2:C2"/>
    <mergeCell ref="A4:A5"/>
    <mergeCell ref="B4:B5"/>
    <mergeCell ref="A1:F1"/>
    <mergeCell ref="D4:D5"/>
    <mergeCell ref="E4:E5"/>
    <mergeCell ref="F4:F5"/>
    <mergeCell ref="C4:C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44" r:id="rId1"/>
  <headerFooter alignWithMargins="0">
    <oddFooter>&amp;R&amp;20&amp;P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showGridLines="0" zoomScale="55" zoomScaleNormal="55" zoomScaleSheetLayoutView="55" zoomScalePageLayoutView="0" workbookViewId="0" topLeftCell="A1">
      <pane xSplit="2" ySplit="7" topLeftCell="C8" activePane="bottomRight" state="frozen"/>
      <selection pane="topLeft" activeCell="E2" sqref="E1:F16384"/>
      <selection pane="topRight" activeCell="E2" sqref="E1:F16384"/>
      <selection pane="bottomLeft" activeCell="E2" sqref="E1:F16384"/>
      <selection pane="bottomRight" activeCell="E2" sqref="E1:F16384"/>
    </sheetView>
  </sheetViews>
  <sheetFormatPr defaultColWidth="9.00390625" defaultRowHeight="12.75"/>
  <cols>
    <col min="1" max="1" width="9.125" style="2" customWidth="1"/>
    <col min="2" max="2" width="194.375" style="2" customWidth="1"/>
    <col min="3" max="3" width="20.75390625" style="2" hidden="1" customWidth="1"/>
    <col min="4" max="4" width="29.625" style="2" customWidth="1"/>
    <col min="5" max="5" width="20.75390625" style="2" hidden="1" customWidth="1"/>
    <col min="6" max="6" width="22.25390625" style="2" hidden="1" customWidth="1"/>
    <col min="7" max="16384" width="9.125" style="2" customWidth="1"/>
  </cols>
  <sheetData>
    <row r="1" spans="1:6" s="59" customFormat="1" ht="38.25" customHeight="1">
      <c r="A1" s="136"/>
      <c r="B1" s="136"/>
      <c r="C1" s="136"/>
      <c r="D1" s="136"/>
      <c r="E1" s="136"/>
      <c r="F1" s="136"/>
    </row>
    <row r="2" spans="1:3" s="61" customFormat="1" ht="33" customHeight="1">
      <c r="A2" s="137" t="s">
        <v>85</v>
      </c>
      <c r="B2" s="137"/>
      <c r="C2" s="137"/>
    </row>
    <row r="3" spans="1:6" ht="33" customHeight="1">
      <c r="A3" s="1"/>
      <c r="B3" s="87"/>
      <c r="C3" s="30"/>
      <c r="D3" s="30" t="s">
        <v>90</v>
      </c>
      <c r="E3" s="30"/>
      <c r="F3" s="30" t="s">
        <v>90</v>
      </c>
    </row>
    <row r="4" spans="1:6" s="6" customFormat="1" ht="33" customHeight="1">
      <c r="A4" s="139" t="s">
        <v>163</v>
      </c>
      <c r="B4" s="138" t="s">
        <v>62</v>
      </c>
      <c r="C4" s="134" t="s">
        <v>162</v>
      </c>
      <c r="D4" s="131" t="s">
        <v>239</v>
      </c>
      <c r="E4" s="133" t="s">
        <v>161</v>
      </c>
      <c r="F4" s="133" t="s">
        <v>160</v>
      </c>
    </row>
    <row r="5" spans="1:6" s="6" customFormat="1" ht="33" customHeight="1">
      <c r="A5" s="138"/>
      <c r="B5" s="138"/>
      <c r="C5" s="135"/>
      <c r="D5" s="132"/>
      <c r="E5" s="133"/>
      <c r="F5" s="133"/>
    </row>
    <row r="6" spans="1:6" s="4" customFormat="1" ht="14.25">
      <c r="A6" s="31">
        <v>1</v>
      </c>
      <c r="B6" s="32">
        <v>2</v>
      </c>
      <c r="C6" s="32" t="s">
        <v>87</v>
      </c>
      <c r="D6" s="32" t="s">
        <v>87</v>
      </c>
      <c r="E6" s="32" t="s">
        <v>158</v>
      </c>
      <c r="F6" s="32" t="s">
        <v>159</v>
      </c>
    </row>
    <row r="7" spans="1:6" s="3" customFormat="1" ht="30" customHeight="1">
      <c r="A7" s="33" t="s">
        <v>0</v>
      </c>
      <c r="B7" s="50" t="s">
        <v>143</v>
      </c>
      <c r="C7" s="16">
        <f>C8+C9+C10+C12+C13+C14+C15+C16+C17+C18+C19+C20+C21+C22+C24+C25+C26+C27</f>
        <v>4769967</v>
      </c>
      <c r="D7" s="16">
        <f>D8+D9+D10+D12+D13+D14+D15+D16+D17+D18+D19+D20+D21+D22+D24+D25+D26+D27</f>
        <v>4769967</v>
      </c>
      <c r="E7" s="13" t="str">
        <f>IF(C7=D7,"-",D7-C7)</f>
        <v>-</v>
      </c>
      <c r="F7" s="88">
        <f>IF(C7=0,"-",D7/C7)</f>
        <v>1</v>
      </c>
    </row>
    <row r="8" spans="1:6" ht="31.5" customHeight="1">
      <c r="A8" s="40" t="s">
        <v>1</v>
      </c>
      <c r="B8" s="102" t="s">
        <v>164</v>
      </c>
      <c r="C8" s="36">
        <v>680500</v>
      </c>
      <c r="D8" s="36">
        <f aca="true" t="shared" si="0" ref="D8:D22">C8</f>
        <v>680500</v>
      </c>
      <c r="E8" s="89" t="str">
        <f aca="true" t="shared" si="1" ref="E8:E29">IF(C8=D8,"-",D8-C8)</f>
        <v>-</v>
      </c>
      <c r="F8" s="90">
        <f aca="true" t="shared" si="2" ref="F8:F46">IF(C8=0,"-",D8/C8)</f>
        <v>1</v>
      </c>
    </row>
    <row r="9" spans="1:6" ht="31.5" customHeight="1">
      <c r="A9" s="40" t="s">
        <v>2</v>
      </c>
      <c r="B9" s="102" t="s">
        <v>165</v>
      </c>
      <c r="C9" s="36">
        <v>386500</v>
      </c>
      <c r="D9" s="36">
        <f t="shared" si="0"/>
        <v>386500</v>
      </c>
      <c r="E9" s="89" t="str">
        <f t="shared" si="1"/>
        <v>-</v>
      </c>
      <c r="F9" s="90">
        <f t="shared" si="2"/>
        <v>1</v>
      </c>
    </row>
    <row r="10" spans="1:6" ht="31.5" customHeight="1">
      <c r="A10" s="40" t="s">
        <v>3</v>
      </c>
      <c r="B10" s="102" t="s">
        <v>157</v>
      </c>
      <c r="C10" s="36">
        <v>2277484</v>
      </c>
      <c r="D10" s="36">
        <f t="shared" si="0"/>
        <v>2277484</v>
      </c>
      <c r="E10" s="89" t="str">
        <f t="shared" si="1"/>
        <v>-</v>
      </c>
      <c r="F10" s="90">
        <f t="shared" si="2"/>
        <v>1</v>
      </c>
    </row>
    <row r="11" spans="1:6" ht="31.5" customHeight="1">
      <c r="A11" s="103" t="s">
        <v>64</v>
      </c>
      <c r="B11" s="45" t="s">
        <v>65</v>
      </c>
      <c r="C11" s="36">
        <v>100500</v>
      </c>
      <c r="D11" s="36">
        <f t="shared" si="0"/>
        <v>100500</v>
      </c>
      <c r="E11" s="89" t="str">
        <f t="shared" si="1"/>
        <v>-</v>
      </c>
      <c r="F11" s="90">
        <f t="shared" si="2"/>
        <v>1</v>
      </c>
    </row>
    <row r="12" spans="1:6" ht="31.5" customHeight="1">
      <c r="A12" s="40" t="s">
        <v>4</v>
      </c>
      <c r="B12" s="102" t="s">
        <v>171</v>
      </c>
      <c r="C12" s="36">
        <v>163200</v>
      </c>
      <c r="D12" s="36">
        <f t="shared" si="0"/>
        <v>163200</v>
      </c>
      <c r="E12" s="89" t="str">
        <f t="shared" si="1"/>
        <v>-</v>
      </c>
      <c r="F12" s="90">
        <f t="shared" si="2"/>
        <v>1</v>
      </c>
    </row>
    <row r="13" spans="1:6" ht="31.5" customHeight="1">
      <c r="A13" s="40" t="s">
        <v>5</v>
      </c>
      <c r="B13" s="102" t="s">
        <v>166</v>
      </c>
      <c r="C13" s="36">
        <v>131800</v>
      </c>
      <c r="D13" s="36">
        <f t="shared" si="0"/>
        <v>131800</v>
      </c>
      <c r="E13" s="89" t="str">
        <f t="shared" si="1"/>
        <v>-</v>
      </c>
      <c r="F13" s="90">
        <f t="shared" si="2"/>
        <v>1</v>
      </c>
    </row>
    <row r="14" spans="1:6" ht="31.5" customHeight="1">
      <c r="A14" s="40" t="s">
        <v>6</v>
      </c>
      <c r="B14" s="102" t="s">
        <v>175</v>
      </c>
      <c r="C14" s="36">
        <v>42700</v>
      </c>
      <c r="D14" s="36">
        <f t="shared" si="0"/>
        <v>42700</v>
      </c>
      <c r="E14" s="89" t="str">
        <f t="shared" si="1"/>
        <v>-</v>
      </c>
      <c r="F14" s="90">
        <f t="shared" si="2"/>
        <v>1</v>
      </c>
    </row>
    <row r="15" spans="1:6" ht="31.5" customHeight="1">
      <c r="A15" s="40" t="s">
        <v>7</v>
      </c>
      <c r="B15" s="102" t="s">
        <v>174</v>
      </c>
      <c r="C15" s="36">
        <v>37150</v>
      </c>
      <c r="D15" s="36">
        <f t="shared" si="0"/>
        <v>37150</v>
      </c>
      <c r="E15" s="89" t="str">
        <f>IF(C15=D15,"-",D15-C15)</f>
        <v>-</v>
      </c>
      <c r="F15" s="90">
        <f>IF(C15=0,"-",D15/C15)</f>
        <v>1</v>
      </c>
    </row>
    <row r="16" spans="1:6" ht="31.5" customHeight="1">
      <c r="A16" s="40" t="s">
        <v>8</v>
      </c>
      <c r="B16" s="102" t="s">
        <v>167</v>
      </c>
      <c r="C16" s="36">
        <v>159450</v>
      </c>
      <c r="D16" s="36">
        <f t="shared" si="0"/>
        <v>159450</v>
      </c>
      <c r="E16" s="89" t="str">
        <f t="shared" si="1"/>
        <v>-</v>
      </c>
      <c r="F16" s="90">
        <f t="shared" si="2"/>
        <v>1</v>
      </c>
    </row>
    <row r="17" spans="1:6" ht="31.5" customHeight="1">
      <c r="A17" s="40" t="s">
        <v>9</v>
      </c>
      <c r="B17" s="102" t="s">
        <v>168</v>
      </c>
      <c r="C17" s="36">
        <v>59250</v>
      </c>
      <c r="D17" s="36">
        <f t="shared" si="0"/>
        <v>59250</v>
      </c>
      <c r="E17" s="89" t="str">
        <f t="shared" si="1"/>
        <v>-</v>
      </c>
      <c r="F17" s="90">
        <f t="shared" si="2"/>
        <v>1</v>
      </c>
    </row>
    <row r="18" spans="1:6" ht="34.5" customHeight="1">
      <c r="A18" s="40" t="s">
        <v>10</v>
      </c>
      <c r="B18" s="102" t="s">
        <v>176</v>
      </c>
      <c r="C18" s="36">
        <v>2400</v>
      </c>
      <c r="D18" s="36">
        <f t="shared" si="0"/>
        <v>2400</v>
      </c>
      <c r="E18" s="89" t="str">
        <f t="shared" si="1"/>
        <v>-</v>
      </c>
      <c r="F18" s="90">
        <f t="shared" si="2"/>
        <v>1</v>
      </c>
    </row>
    <row r="19" spans="1:6" ht="34.5" customHeight="1">
      <c r="A19" s="40" t="s">
        <v>11</v>
      </c>
      <c r="B19" s="102" t="s">
        <v>169</v>
      </c>
      <c r="C19" s="36">
        <v>10700</v>
      </c>
      <c r="D19" s="36">
        <f t="shared" si="0"/>
        <v>10700</v>
      </c>
      <c r="E19" s="89" t="str">
        <f t="shared" si="1"/>
        <v>-</v>
      </c>
      <c r="F19" s="90">
        <f t="shared" si="2"/>
        <v>1</v>
      </c>
    </row>
    <row r="20" spans="1:6" ht="31.5" customHeight="1">
      <c r="A20" s="40" t="s">
        <v>12</v>
      </c>
      <c r="B20" s="102" t="s">
        <v>170</v>
      </c>
      <c r="C20" s="36">
        <v>110550</v>
      </c>
      <c r="D20" s="36">
        <f t="shared" si="0"/>
        <v>110550</v>
      </c>
      <c r="E20" s="89" t="str">
        <f t="shared" si="1"/>
        <v>-</v>
      </c>
      <c r="F20" s="90">
        <f t="shared" si="2"/>
        <v>1</v>
      </c>
    </row>
    <row r="21" spans="1:6" ht="31.5" customHeight="1">
      <c r="A21" s="40" t="s">
        <v>14</v>
      </c>
      <c r="B21" s="46" t="s">
        <v>13</v>
      </c>
      <c r="C21" s="36">
        <v>52000</v>
      </c>
      <c r="D21" s="36">
        <f t="shared" si="0"/>
        <v>52000</v>
      </c>
      <c r="E21" s="89" t="str">
        <f t="shared" si="1"/>
        <v>-</v>
      </c>
      <c r="F21" s="90">
        <f t="shared" si="2"/>
        <v>1</v>
      </c>
    </row>
    <row r="22" spans="1:6" ht="31.5" customHeight="1">
      <c r="A22" s="41" t="s">
        <v>15</v>
      </c>
      <c r="B22" s="102" t="s">
        <v>172</v>
      </c>
      <c r="C22" s="36">
        <v>630483</v>
      </c>
      <c r="D22" s="36">
        <f t="shared" si="0"/>
        <v>630483</v>
      </c>
      <c r="E22" s="89" t="str">
        <f t="shared" si="1"/>
        <v>-</v>
      </c>
      <c r="F22" s="90">
        <f t="shared" si="2"/>
        <v>1</v>
      </c>
    </row>
    <row r="23" spans="1:6" ht="31.5" customHeight="1">
      <c r="A23" s="39" t="s">
        <v>177</v>
      </c>
      <c r="B23" s="45" t="s">
        <v>66</v>
      </c>
      <c r="C23" s="36">
        <v>1500</v>
      </c>
      <c r="D23" s="36">
        <f aca="true" t="shared" si="3" ref="D23:D29">C23</f>
        <v>1500</v>
      </c>
      <c r="E23" s="89" t="str">
        <f t="shared" si="1"/>
        <v>-</v>
      </c>
      <c r="F23" s="90">
        <f t="shared" si="2"/>
        <v>1</v>
      </c>
    </row>
    <row r="24" spans="1:6" ht="33" customHeight="1">
      <c r="A24" s="42" t="s">
        <v>16</v>
      </c>
      <c r="B24" s="47" t="s">
        <v>140</v>
      </c>
      <c r="C24" s="36">
        <v>0</v>
      </c>
      <c r="D24" s="36">
        <f t="shared" si="3"/>
        <v>0</v>
      </c>
      <c r="E24" s="89" t="str">
        <f>IF(C24=D24,"-",D24-C24)</f>
        <v>-</v>
      </c>
      <c r="F24" s="90" t="str">
        <f>IF(C24=0,"-",D24/C24)</f>
        <v>-</v>
      </c>
    </row>
    <row r="25" spans="1:6" ht="33" customHeight="1">
      <c r="A25" s="42" t="s">
        <v>137</v>
      </c>
      <c r="B25" s="48" t="s">
        <v>60</v>
      </c>
      <c r="C25" s="36">
        <v>0</v>
      </c>
      <c r="D25" s="36">
        <f t="shared" si="3"/>
        <v>0</v>
      </c>
      <c r="E25" s="89" t="str">
        <f>IF(C25=D25,"-",D25-C25)</f>
        <v>-</v>
      </c>
      <c r="F25" s="90" t="str">
        <f>IF(C25=0,"-",D25/C25)</f>
        <v>-</v>
      </c>
    </row>
    <row r="26" spans="1:6" ht="33" customHeight="1">
      <c r="A26" s="42" t="s">
        <v>138</v>
      </c>
      <c r="B26" s="48" t="s">
        <v>141</v>
      </c>
      <c r="C26" s="36">
        <v>0</v>
      </c>
      <c r="D26" s="36">
        <f t="shared" si="3"/>
        <v>0</v>
      </c>
      <c r="E26" s="89" t="str">
        <f>IF(C26=D26,"-",D26-C26)</f>
        <v>-</v>
      </c>
      <c r="F26" s="90" t="str">
        <f>IF(C26=0,"-",D26/C26)</f>
        <v>-</v>
      </c>
    </row>
    <row r="27" spans="1:6" ht="33" customHeight="1">
      <c r="A27" s="42" t="s">
        <v>139</v>
      </c>
      <c r="B27" s="48" t="s">
        <v>142</v>
      </c>
      <c r="C27" s="36">
        <v>25800</v>
      </c>
      <c r="D27" s="36">
        <f t="shared" si="3"/>
        <v>25800</v>
      </c>
      <c r="E27" s="89" t="str">
        <f>IF(C27=D27,"-",D27-C27)</f>
        <v>-</v>
      </c>
      <c r="F27" s="90">
        <f>IF(C27=0,"-",D27/C27)</f>
        <v>1</v>
      </c>
    </row>
    <row r="28" spans="1:6" s="5" customFormat="1" ht="31.5" customHeight="1">
      <c r="A28" s="43" t="s">
        <v>68</v>
      </c>
      <c r="B28" s="49" t="s">
        <v>69</v>
      </c>
      <c r="C28" s="35">
        <v>0</v>
      </c>
      <c r="D28" s="36">
        <f t="shared" si="3"/>
        <v>0</v>
      </c>
      <c r="E28" s="89" t="str">
        <f t="shared" si="1"/>
        <v>-</v>
      </c>
      <c r="F28" s="90" t="str">
        <f t="shared" si="2"/>
        <v>-</v>
      </c>
    </row>
    <row r="29" spans="1:6" s="5" customFormat="1" ht="31.5" customHeight="1">
      <c r="A29" s="43" t="s">
        <v>67</v>
      </c>
      <c r="B29" s="49" t="s">
        <v>70</v>
      </c>
      <c r="C29" s="35">
        <v>138440</v>
      </c>
      <c r="D29" s="36">
        <f t="shared" si="3"/>
        <v>138440</v>
      </c>
      <c r="E29" s="89" t="str">
        <f t="shared" si="1"/>
        <v>-</v>
      </c>
      <c r="F29" s="90">
        <f t="shared" si="2"/>
        <v>1</v>
      </c>
    </row>
    <row r="30" spans="1:6" s="3" customFormat="1" ht="30" customHeight="1">
      <c r="A30" s="37" t="s">
        <v>17</v>
      </c>
      <c r="B30" s="57" t="s">
        <v>18</v>
      </c>
      <c r="C30" s="34">
        <f>C31+C32+C33+C41+C42+C48+C49+C50+C47</f>
        <v>44022</v>
      </c>
      <c r="D30" s="34">
        <f>D31+D32+D33+D41+D42+D48+D49+D50+D47</f>
        <v>44022</v>
      </c>
      <c r="E30" s="13" t="str">
        <f>IF(C30=D30,"-",D30-C30)</f>
        <v>-</v>
      </c>
      <c r="F30" s="91">
        <f t="shared" si="2"/>
        <v>1</v>
      </c>
    </row>
    <row r="31" spans="1:6" ht="28.5" customHeight="1">
      <c r="A31" s="42" t="s">
        <v>19</v>
      </c>
      <c r="B31" s="51" t="s">
        <v>20</v>
      </c>
      <c r="C31" s="35">
        <v>2046</v>
      </c>
      <c r="D31" s="35">
        <f>C31</f>
        <v>2046</v>
      </c>
      <c r="E31" s="89" t="str">
        <f aca="true" t="shared" si="4" ref="E31:E51">IF(C31=D31,"-",D31-C31)</f>
        <v>-</v>
      </c>
      <c r="F31" s="90">
        <f t="shared" si="2"/>
        <v>1</v>
      </c>
    </row>
    <row r="32" spans="1:6" ht="28.5" customHeight="1">
      <c r="A32" s="42" t="s">
        <v>21</v>
      </c>
      <c r="B32" s="51" t="s">
        <v>22</v>
      </c>
      <c r="C32" s="35">
        <v>6491</v>
      </c>
      <c r="D32" s="35">
        <f>C32</f>
        <v>6491</v>
      </c>
      <c r="E32" s="89" t="str">
        <f t="shared" si="4"/>
        <v>-</v>
      </c>
      <c r="F32" s="90">
        <f t="shared" si="2"/>
        <v>1</v>
      </c>
    </row>
    <row r="33" spans="1:6" ht="28.5" customHeight="1">
      <c r="A33" s="42" t="s">
        <v>23</v>
      </c>
      <c r="B33" s="52" t="s">
        <v>37</v>
      </c>
      <c r="C33" s="35">
        <f>C34+C36+C37+C38+C39+C40</f>
        <v>322</v>
      </c>
      <c r="D33" s="35">
        <f>D34+D36+D37+D38+D39+D40</f>
        <v>322</v>
      </c>
      <c r="E33" s="89" t="str">
        <f t="shared" si="4"/>
        <v>-</v>
      </c>
      <c r="F33" s="90">
        <f t="shared" si="2"/>
        <v>1</v>
      </c>
    </row>
    <row r="34" spans="1:6" ht="28.5" customHeight="1">
      <c r="A34" s="53" t="s">
        <v>45</v>
      </c>
      <c r="B34" s="54" t="s">
        <v>38</v>
      </c>
      <c r="C34" s="35">
        <v>40</v>
      </c>
      <c r="D34" s="35">
        <f>C34</f>
        <v>40</v>
      </c>
      <c r="E34" s="89" t="str">
        <f t="shared" si="4"/>
        <v>-</v>
      </c>
      <c r="F34" s="90">
        <f t="shared" si="2"/>
        <v>1</v>
      </c>
    </row>
    <row r="35" spans="1:6" ht="28.5" customHeight="1">
      <c r="A35" s="53" t="s">
        <v>46</v>
      </c>
      <c r="B35" s="55" t="s">
        <v>39</v>
      </c>
      <c r="C35" s="35">
        <v>40</v>
      </c>
      <c r="D35" s="35">
        <f>C35</f>
        <v>40</v>
      </c>
      <c r="E35" s="89" t="str">
        <f t="shared" si="4"/>
        <v>-</v>
      </c>
      <c r="F35" s="90">
        <f t="shared" si="2"/>
        <v>1</v>
      </c>
    </row>
    <row r="36" spans="1:6" ht="28.5" customHeight="1">
      <c r="A36" s="53" t="s">
        <v>47</v>
      </c>
      <c r="B36" s="54" t="s">
        <v>40</v>
      </c>
      <c r="C36" s="35">
        <v>0</v>
      </c>
      <c r="D36" s="35">
        <f aca="true" t="shared" si="5" ref="D36:D41">C36</f>
        <v>0</v>
      </c>
      <c r="E36" s="89" t="str">
        <f t="shared" si="4"/>
        <v>-</v>
      </c>
      <c r="F36" s="90" t="str">
        <f t="shared" si="2"/>
        <v>-</v>
      </c>
    </row>
    <row r="37" spans="1:6" ht="28.5" customHeight="1">
      <c r="A37" s="53" t="s">
        <v>48</v>
      </c>
      <c r="B37" s="54" t="s">
        <v>41</v>
      </c>
      <c r="C37" s="35">
        <v>0</v>
      </c>
      <c r="D37" s="35">
        <f t="shared" si="5"/>
        <v>0</v>
      </c>
      <c r="E37" s="89" t="str">
        <f t="shared" si="4"/>
        <v>-</v>
      </c>
      <c r="F37" s="90" t="str">
        <f t="shared" si="2"/>
        <v>-</v>
      </c>
    </row>
    <row r="38" spans="1:6" ht="28.5" customHeight="1">
      <c r="A38" s="53" t="s">
        <v>49</v>
      </c>
      <c r="B38" s="54" t="s">
        <v>42</v>
      </c>
      <c r="C38" s="35">
        <v>0</v>
      </c>
      <c r="D38" s="35">
        <f t="shared" si="5"/>
        <v>0</v>
      </c>
      <c r="E38" s="89" t="str">
        <f t="shared" si="4"/>
        <v>-</v>
      </c>
      <c r="F38" s="90" t="str">
        <f t="shared" si="2"/>
        <v>-</v>
      </c>
    </row>
    <row r="39" spans="1:6" ht="28.5" customHeight="1">
      <c r="A39" s="53" t="s">
        <v>50</v>
      </c>
      <c r="B39" s="54" t="s">
        <v>43</v>
      </c>
      <c r="C39" s="35">
        <v>220</v>
      </c>
      <c r="D39" s="35">
        <f t="shared" si="5"/>
        <v>220</v>
      </c>
      <c r="E39" s="89" t="str">
        <f t="shared" si="4"/>
        <v>-</v>
      </c>
      <c r="F39" s="90">
        <f t="shared" si="2"/>
        <v>1</v>
      </c>
    </row>
    <row r="40" spans="1:6" ht="28.5" customHeight="1">
      <c r="A40" s="53" t="s">
        <v>51</v>
      </c>
      <c r="B40" s="54" t="s">
        <v>44</v>
      </c>
      <c r="C40" s="35">
        <v>62</v>
      </c>
      <c r="D40" s="35">
        <f t="shared" si="5"/>
        <v>62</v>
      </c>
      <c r="E40" s="89" t="str">
        <f t="shared" si="4"/>
        <v>-</v>
      </c>
      <c r="F40" s="90">
        <f t="shared" si="2"/>
        <v>1</v>
      </c>
    </row>
    <row r="41" spans="1:6" ht="28.5" customHeight="1">
      <c r="A41" s="42" t="s">
        <v>24</v>
      </c>
      <c r="B41" s="51" t="s">
        <v>25</v>
      </c>
      <c r="C41" s="35">
        <v>21244</v>
      </c>
      <c r="D41" s="35">
        <f t="shared" si="5"/>
        <v>21244</v>
      </c>
      <c r="E41" s="89" t="str">
        <f t="shared" si="4"/>
        <v>-</v>
      </c>
      <c r="F41" s="90">
        <f t="shared" si="2"/>
        <v>1</v>
      </c>
    </row>
    <row r="42" spans="1:6" ht="28.5" customHeight="1">
      <c r="A42" s="42" t="s">
        <v>26</v>
      </c>
      <c r="B42" s="52" t="s">
        <v>61</v>
      </c>
      <c r="C42" s="35">
        <f>SUM(C43:C46)</f>
        <v>4282</v>
      </c>
      <c r="D42" s="35">
        <f>SUM(D43:D46)</f>
        <v>4282</v>
      </c>
      <c r="E42" s="89" t="str">
        <f t="shared" si="4"/>
        <v>-</v>
      </c>
      <c r="F42" s="90">
        <f t="shared" si="2"/>
        <v>1</v>
      </c>
    </row>
    <row r="43" spans="1:6" ht="28.5" customHeight="1">
      <c r="A43" s="53" t="s">
        <v>56</v>
      </c>
      <c r="B43" s="54" t="s">
        <v>52</v>
      </c>
      <c r="C43" s="35">
        <v>3177</v>
      </c>
      <c r="D43" s="35">
        <f aca="true" t="shared" si="6" ref="D43:D50">C43</f>
        <v>3177</v>
      </c>
      <c r="E43" s="89" t="str">
        <f t="shared" si="4"/>
        <v>-</v>
      </c>
      <c r="F43" s="90">
        <f t="shared" si="2"/>
        <v>1</v>
      </c>
    </row>
    <row r="44" spans="1:6" ht="28.5" customHeight="1">
      <c r="A44" s="53" t="s">
        <v>57</v>
      </c>
      <c r="B44" s="54" t="s">
        <v>53</v>
      </c>
      <c r="C44" s="35">
        <v>521</v>
      </c>
      <c r="D44" s="35">
        <f t="shared" si="6"/>
        <v>521</v>
      </c>
      <c r="E44" s="89" t="str">
        <f t="shared" si="4"/>
        <v>-</v>
      </c>
      <c r="F44" s="90">
        <f t="shared" si="2"/>
        <v>1</v>
      </c>
    </row>
    <row r="45" spans="1:6" ht="28.5" customHeight="1">
      <c r="A45" s="53" t="s">
        <v>58</v>
      </c>
      <c r="B45" s="54" t="s">
        <v>54</v>
      </c>
      <c r="C45" s="35">
        <v>0</v>
      </c>
      <c r="D45" s="35">
        <f t="shared" si="6"/>
        <v>0</v>
      </c>
      <c r="E45" s="89" t="str">
        <f t="shared" si="4"/>
        <v>-</v>
      </c>
      <c r="F45" s="90" t="str">
        <f t="shared" si="2"/>
        <v>-</v>
      </c>
    </row>
    <row r="46" spans="1:6" ht="28.5" customHeight="1">
      <c r="A46" s="53" t="s">
        <v>59</v>
      </c>
      <c r="B46" s="54" t="s">
        <v>55</v>
      </c>
      <c r="C46" s="35">
        <v>584</v>
      </c>
      <c r="D46" s="35">
        <f t="shared" si="6"/>
        <v>584</v>
      </c>
      <c r="E46" s="89" t="str">
        <f t="shared" si="4"/>
        <v>-</v>
      </c>
      <c r="F46" s="90">
        <f t="shared" si="2"/>
        <v>1</v>
      </c>
    </row>
    <row r="47" spans="1:6" ht="34.5" customHeight="1">
      <c r="A47" s="42" t="s">
        <v>27</v>
      </c>
      <c r="B47" s="51" t="s">
        <v>28</v>
      </c>
      <c r="C47" s="35">
        <v>0</v>
      </c>
      <c r="D47" s="35">
        <f t="shared" si="6"/>
        <v>0</v>
      </c>
      <c r="E47" s="89" t="str">
        <f t="shared" si="4"/>
        <v>-</v>
      </c>
      <c r="F47" s="90" t="str">
        <f aca="true" t="shared" si="7" ref="F47:F55">IF(C47=0,"-",D47/C47)</f>
        <v>-</v>
      </c>
    </row>
    <row r="48" spans="1:6" ht="34.5" customHeight="1">
      <c r="A48" s="42" t="s">
        <v>29</v>
      </c>
      <c r="B48" s="51" t="s">
        <v>116</v>
      </c>
      <c r="C48" s="36">
        <v>8770</v>
      </c>
      <c r="D48" s="35">
        <f t="shared" si="6"/>
        <v>8770</v>
      </c>
      <c r="E48" s="89" t="str">
        <f t="shared" si="4"/>
        <v>-</v>
      </c>
      <c r="F48" s="92">
        <f t="shared" si="7"/>
        <v>1</v>
      </c>
    </row>
    <row r="49" spans="1:6" ht="34.5" customHeight="1">
      <c r="A49" s="42" t="s">
        <v>30</v>
      </c>
      <c r="B49" s="51" t="s">
        <v>31</v>
      </c>
      <c r="C49" s="36">
        <v>402</v>
      </c>
      <c r="D49" s="35">
        <f t="shared" si="6"/>
        <v>402</v>
      </c>
      <c r="E49" s="89" t="str">
        <f t="shared" si="4"/>
        <v>-</v>
      </c>
      <c r="F49" s="92">
        <f t="shared" si="7"/>
        <v>1</v>
      </c>
    </row>
    <row r="50" spans="1:6" ht="34.5" customHeight="1">
      <c r="A50" s="42" t="s">
        <v>32</v>
      </c>
      <c r="B50" s="51" t="s">
        <v>33</v>
      </c>
      <c r="C50" s="35">
        <v>465</v>
      </c>
      <c r="D50" s="35">
        <f t="shared" si="6"/>
        <v>465</v>
      </c>
      <c r="E50" s="89" t="str">
        <f t="shared" si="4"/>
        <v>-</v>
      </c>
      <c r="F50" s="90">
        <f t="shared" si="7"/>
        <v>1</v>
      </c>
    </row>
    <row r="51" spans="1:6" s="3" customFormat="1" ht="30" customHeight="1">
      <c r="A51" s="44" t="s">
        <v>34</v>
      </c>
      <c r="B51" s="56" t="s">
        <v>173</v>
      </c>
      <c r="C51" s="38">
        <f>SUM(C52:C55)</f>
        <v>37219</v>
      </c>
      <c r="D51" s="38">
        <f>SUM(D52:D55)</f>
        <v>37219</v>
      </c>
      <c r="E51" s="13" t="str">
        <f t="shared" si="4"/>
        <v>-</v>
      </c>
      <c r="F51" s="93">
        <f t="shared" si="7"/>
        <v>1</v>
      </c>
    </row>
    <row r="52" spans="1:6" ht="34.5" customHeight="1">
      <c r="A52" s="42" t="s">
        <v>119</v>
      </c>
      <c r="B52" s="51" t="s">
        <v>144</v>
      </c>
      <c r="C52" s="35">
        <v>30</v>
      </c>
      <c r="D52" s="35">
        <f>C52</f>
        <v>30</v>
      </c>
      <c r="E52" s="94" t="str">
        <f>IF(C52=D52,"-",D52-C52)</f>
        <v>-</v>
      </c>
      <c r="F52" s="100">
        <f t="shared" si="7"/>
        <v>1</v>
      </c>
    </row>
    <row r="53" spans="1:6" ht="34.5" customHeight="1">
      <c r="A53" s="42" t="s">
        <v>35</v>
      </c>
      <c r="B53" s="51" t="s">
        <v>63</v>
      </c>
      <c r="C53" s="35">
        <v>36889</v>
      </c>
      <c r="D53" s="35">
        <f>C53</f>
        <v>36889</v>
      </c>
      <c r="E53" s="94" t="str">
        <f>IF(C53=D53,"-",D53-C53)</f>
        <v>-</v>
      </c>
      <c r="F53" s="100">
        <f t="shared" si="7"/>
        <v>1</v>
      </c>
    </row>
    <row r="54" spans="1:6" ht="34.5" customHeight="1">
      <c r="A54" s="42" t="s">
        <v>36</v>
      </c>
      <c r="B54" s="51" t="s">
        <v>121</v>
      </c>
      <c r="C54" s="35">
        <v>0</v>
      </c>
      <c r="D54" s="35">
        <f>C54</f>
        <v>0</v>
      </c>
      <c r="E54" s="94" t="str">
        <f>IF(C54=D54,"-",D54-C54)</f>
        <v>-</v>
      </c>
      <c r="F54" s="100" t="str">
        <f t="shared" si="7"/>
        <v>-</v>
      </c>
    </row>
    <row r="55" spans="1:6" ht="34.5" customHeight="1">
      <c r="A55" s="42" t="s">
        <v>120</v>
      </c>
      <c r="B55" s="51" t="s">
        <v>122</v>
      </c>
      <c r="C55" s="35">
        <v>300</v>
      </c>
      <c r="D55" s="35">
        <f>C55</f>
        <v>300</v>
      </c>
      <c r="E55" s="94" t="str">
        <f>IF(C55=D55,"-",D55-C55)</f>
        <v>-</v>
      </c>
      <c r="F55" s="100">
        <f t="shared" si="7"/>
        <v>1</v>
      </c>
    </row>
    <row r="56" spans="1:6" ht="32.25" customHeight="1">
      <c r="A56" s="44" t="s">
        <v>127</v>
      </c>
      <c r="B56" s="56" t="s">
        <v>154</v>
      </c>
      <c r="C56" s="38">
        <v>25786</v>
      </c>
      <c r="D56" s="38">
        <f>C56</f>
        <v>25786</v>
      </c>
      <c r="E56" s="13" t="str">
        <f>IF(C56=D56,"-",D56-C56)</f>
        <v>-</v>
      </c>
      <c r="F56" s="93">
        <f>IF(C56=0,"-",D56/C56)</f>
        <v>1</v>
      </c>
    </row>
  </sheetData>
  <sheetProtection formatCells="0" formatColumns="0" formatRows="0" insertColumns="0" insertRows="0" insertHyperlinks="0" deleteColumns="0" deleteRows="0"/>
  <mergeCells count="8">
    <mergeCell ref="A2:C2"/>
    <mergeCell ref="A4:A5"/>
    <mergeCell ref="B4:B5"/>
    <mergeCell ref="A1:F1"/>
    <mergeCell ref="D4:D5"/>
    <mergeCell ref="E4:E5"/>
    <mergeCell ref="F4:F5"/>
    <mergeCell ref="C4:C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44" r:id="rId1"/>
  <headerFooter alignWithMargins="0">
    <oddFooter>&amp;R&amp;20&amp;P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showGridLines="0" zoomScale="55" zoomScaleNormal="55" zoomScaleSheetLayoutView="55" zoomScalePageLayoutView="0" workbookViewId="0" topLeftCell="A1">
      <pane xSplit="2" ySplit="7" topLeftCell="C8" activePane="bottomRight" state="frozen"/>
      <selection pane="topLeft" activeCell="E2" sqref="E1:F16384"/>
      <selection pane="topRight" activeCell="E2" sqref="E1:F16384"/>
      <selection pane="bottomLeft" activeCell="E2" sqref="E1:F16384"/>
      <selection pane="bottomRight" activeCell="E2" sqref="E1:F16384"/>
    </sheetView>
  </sheetViews>
  <sheetFormatPr defaultColWidth="9.00390625" defaultRowHeight="12.75"/>
  <cols>
    <col min="1" max="1" width="9.125" style="2" customWidth="1"/>
    <col min="2" max="2" width="194.375" style="2" customWidth="1"/>
    <col min="3" max="3" width="20.75390625" style="2" hidden="1" customWidth="1"/>
    <col min="4" max="4" width="29.625" style="2" customWidth="1"/>
    <col min="5" max="5" width="20.75390625" style="2" hidden="1" customWidth="1"/>
    <col min="6" max="6" width="22.25390625" style="2" hidden="1" customWidth="1"/>
    <col min="7" max="16384" width="9.125" style="2" customWidth="1"/>
  </cols>
  <sheetData>
    <row r="1" spans="1:6" s="59" customFormat="1" ht="38.25" customHeight="1">
      <c r="A1" s="136"/>
      <c r="B1" s="136"/>
      <c r="C1" s="136"/>
      <c r="D1" s="136"/>
      <c r="E1" s="136"/>
      <c r="F1" s="136"/>
    </row>
    <row r="2" spans="1:3" s="61" customFormat="1" ht="33" customHeight="1">
      <c r="A2" s="137" t="s">
        <v>86</v>
      </c>
      <c r="B2" s="137"/>
      <c r="C2" s="137"/>
    </row>
    <row r="3" spans="1:6" ht="33" customHeight="1">
      <c r="A3" s="1"/>
      <c r="B3" s="87"/>
      <c r="C3" s="30"/>
      <c r="D3" s="30" t="s">
        <v>90</v>
      </c>
      <c r="E3" s="30"/>
      <c r="F3" s="30" t="s">
        <v>90</v>
      </c>
    </row>
    <row r="4" spans="1:6" s="6" customFormat="1" ht="33" customHeight="1">
      <c r="A4" s="139" t="s">
        <v>163</v>
      </c>
      <c r="B4" s="138" t="s">
        <v>62</v>
      </c>
      <c r="C4" s="134" t="s">
        <v>162</v>
      </c>
      <c r="D4" s="131" t="s">
        <v>239</v>
      </c>
      <c r="E4" s="133" t="s">
        <v>161</v>
      </c>
      <c r="F4" s="133" t="s">
        <v>160</v>
      </c>
    </row>
    <row r="5" spans="1:6" s="6" customFormat="1" ht="33" customHeight="1">
      <c r="A5" s="138"/>
      <c r="B5" s="138"/>
      <c r="C5" s="135"/>
      <c r="D5" s="132"/>
      <c r="E5" s="133"/>
      <c r="F5" s="133"/>
    </row>
    <row r="6" spans="1:6" s="4" customFormat="1" ht="14.25">
      <c r="A6" s="31">
        <v>1</v>
      </c>
      <c r="B6" s="32">
        <v>2</v>
      </c>
      <c r="C6" s="32" t="s">
        <v>87</v>
      </c>
      <c r="D6" s="32" t="s">
        <v>87</v>
      </c>
      <c r="E6" s="32" t="s">
        <v>158</v>
      </c>
      <c r="F6" s="32" t="s">
        <v>159</v>
      </c>
    </row>
    <row r="7" spans="1:6" s="3" customFormat="1" ht="30" customHeight="1">
      <c r="A7" s="33" t="s">
        <v>0</v>
      </c>
      <c r="B7" s="50" t="s">
        <v>143</v>
      </c>
      <c r="C7" s="16">
        <f>C8+C9+C10+C12+C13+C14+C15+C16+C17+C18+C19+C20+C21+C22+C24+C25+C26+C27</f>
        <v>2446918</v>
      </c>
      <c r="D7" s="16">
        <f>D8+D9+D10+D12+D13+D14+D15+D16+D17+D18+D19+D20+D21+D22+D24+D25+D26+D27</f>
        <v>2446918</v>
      </c>
      <c r="E7" s="13" t="str">
        <f>IF(C7=D7,"-",D7-C7)</f>
        <v>-</v>
      </c>
      <c r="F7" s="88">
        <f>IF(C7=0,"-",D7/C7)</f>
        <v>1</v>
      </c>
    </row>
    <row r="8" spans="1:6" ht="31.5" customHeight="1">
      <c r="A8" s="40" t="s">
        <v>1</v>
      </c>
      <c r="B8" s="102" t="s">
        <v>164</v>
      </c>
      <c r="C8" s="36">
        <v>337196</v>
      </c>
      <c r="D8" s="36">
        <f aca="true" t="shared" si="0" ref="D8:D27">C8</f>
        <v>337196</v>
      </c>
      <c r="E8" s="89" t="str">
        <f aca="true" t="shared" si="1" ref="E8:E29">IF(C8=D8,"-",D8-C8)</f>
        <v>-</v>
      </c>
      <c r="F8" s="90">
        <f aca="true" t="shared" si="2" ref="F8:F46">IF(C8=0,"-",D8/C8)</f>
        <v>1</v>
      </c>
    </row>
    <row r="9" spans="1:6" ht="31.5" customHeight="1">
      <c r="A9" s="40" t="s">
        <v>2</v>
      </c>
      <c r="B9" s="102" t="s">
        <v>165</v>
      </c>
      <c r="C9" s="36">
        <v>178366</v>
      </c>
      <c r="D9" s="36">
        <f t="shared" si="0"/>
        <v>178366</v>
      </c>
      <c r="E9" s="89" t="str">
        <f t="shared" si="1"/>
        <v>-</v>
      </c>
      <c r="F9" s="90">
        <f t="shared" si="2"/>
        <v>1</v>
      </c>
    </row>
    <row r="10" spans="1:6" ht="31.5" customHeight="1">
      <c r="A10" s="40" t="s">
        <v>3</v>
      </c>
      <c r="B10" s="102" t="s">
        <v>157</v>
      </c>
      <c r="C10" s="36">
        <v>1170961</v>
      </c>
      <c r="D10" s="36">
        <f t="shared" si="0"/>
        <v>1170961</v>
      </c>
      <c r="E10" s="89" t="str">
        <f t="shared" si="1"/>
        <v>-</v>
      </c>
      <c r="F10" s="90">
        <f t="shared" si="2"/>
        <v>1</v>
      </c>
    </row>
    <row r="11" spans="1:6" ht="31.5" customHeight="1">
      <c r="A11" s="103" t="s">
        <v>64</v>
      </c>
      <c r="B11" s="45" t="s">
        <v>65</v>
      </c>
      <c r="C11" s="36">
        <v>47210</v>
      </c>
      <c r="D11" s="36">
        <f t="shared" si="0"/>
        <v>47210</v>
      </c>
      <c r="E11" s="89" t="str">
        <f t="shared" si="1"/>
        <v>-</v>
      </c>
      <c r="F11" s="90">
        <f t="shared" si="2"/>
        <v>1</v>
      </c>
    </row>
    <row r="12" spans="1:6" ht="31.5" customHeight="1">
      <c r="A12" s="40" t="s">
        <v>4</v>
      </c>
      <c r="B12" s="102" t="s">
        <v>171</v>
      </c>
      <c r="C12" s="36">
        <v>82496</v>
      </c>
      <c r="D12" s="36">
        <f t="shared" si="0"/>
        <v>82496</v>
      </c>
      <c r="E12" s="89" t="str">
        <f t="shared" si="1"/>
        <v>-</v>
      </c>
      <c r="F12" s="90">
        <f t="shared" si="2"/>
        <v>1</v>
      </c>
    </row>
    <row r="13" spans="1:6" ht="31.5" customHeight="1">
      <c r="A13" s="40" t="s">
        <v>5</v>
      </c>
      <c r="B13" s="102" t="s">
        <v>166</v>
      </c>
      <c r="C13" s="36">
        <v>66023</v>
      </c>
      <c r="D13" s="36">
        <f t="shared" si="0"/>
        <v>66023</v>
      </c>
      <c r="E13" s="89" t="str">
        <f t="shared" si="1"/>
        <v>-</v>
      </c>
      <c r="F13" s="90">
        <f t="shared" si="2"/>
        <v>1</v>
      </c>
    </row>
    <row r="14" spans="1:6" ht="31.5" customHeight="1">
      <c r="A14" s="40" t="s">
        <v>6</v>
      </c>
      <c r="B14" s="102" t="s">
        <v>175</v>
      </c>
      <c r="C14" s="36">
        <v>21645</v>
      </c>
      <c r="D14" s="36">
        <f t="shared" si="0"/>
        <v>21645</v>
      </c>
      <c r="E14" s="89" t="str">
        <f t="shared" si="1"/>
        <v>-</v>
      </c>
      <c r="F14" s="90">
        <f t="shared" si="2"/>
        <v>1</v>
      </c>
    </row>
    <row r="15" spans="1:6" ht="31.5" customHeight="1">
      <c r="A15" s="40" t="s">
        <v>7</v>
      </c>
      <c r="B15" s="102" t="s">
        <v>174</v>
      </c>
      <c r="C15" s="36">
        <v>6769</v>
      </c>
      <c r="D15" s="36">
        <f t="shared" si="0"/>
        <v>6769</v>
      </c>
      <c r="E15" s="89" t="str">
        <f>IF(C15=D15,"-",D15-C15)</f>
        <v>-</v>
      </c>
      <c r="F15" s="90">
        <f>IF(C15=0,"-",D15/C15)</f>
        <v>1</v>
      </c>
    </row>
    <row r="16" spans="1:6" ht="31.5" customHeight="1">
      <c r="A16" s="40" t="s">
        <v>8</v>
      </c>
      <c r="B16" s="102" t="s">
        <v>167</v>
      </c>
      <c r="C16" s="36">
        <v>94248</v>
      </c>
      <c r="D16" s="36">
        <f t="shared" si="0"/>
        <v>94248</v>
      </c>
      <c r="E16" s="89" t="str">
        <f t="shared" si="1"/>
        <v>-</v>
      </c>
      <c r="F16" s="90">
        <f t="shared" si="2"/>
        <v>1</v>
      </c>
    </row>
    <row r="17" spans="1:6" ht="31.5" customHeight="1">
      <c r="A17" s="40" t="s">
        <v>9</v>
      </c>
      <c r="B17" s="102" t="s">
        <v>168</v>
      </c>
      <c r="C17" s="36">
        <v>30828</v>
      </c>
      <c r="D17" s="36">
        <f t="shared" si="0"/>
        <v>30828</v>
      </c>
      <c r="E17" s="89" t="str">
        <f t="shared" si="1"/>
        <v>-</v>
      </c>
      <c r="F17" s="90">
        <f t="shared" si="2"/>
        <v>1</v>
      </c>
    </row>
    <row r="18" spans="1:6" ht="34.5" customHeight="1">
      <c r="A18" s="40" t="s">
        <v>10</v>
      </c>
      <c r="B18" s="102" t="s">
        <v>176</v>
      </c>
      <c r="C18" s="36">
        <v>1668</v>
      </c>
      <c r="D18" s="36">
        <f t="shared" si="0"/>
        <v>1668</v>
      </c>
      <c r="E18" s="89" t="str">
        <f t="shared" si="1"/>
        <v>-</v>
      </c>
      <c r="F18" s="90">
        <f t="shared" si="2"/>
        <v>1</v>
      </c>
    </row>
    <row r="19" spans="1:6" ht="34.5" customHeight="1">
      <c r="A19" s="40" t="s">
        <v>11</v>
      </c>
      <c r="B19" s="102" t="s">
        <v>169</v>
      </c>
      <c r="C19" s="36">
        <v>6243</v>
      </c>
      <c r="D19" s="36">
        <f t="shared" si="0"/>
        <v>6243</v>
      </c>
      <c r="E19" s="89" t="str">
        <f t="shared" si="1"/>
        <v>-</v>
      </c>
      <c r="F19" s="90">
        <f t="shared" si="2"/>
        <v>1</v>
      </c>
    </row>
    <row r="20" spans="1:6" ht="31.5" customHeight="1">
      <c r="A20" s="40" t="s">
        <v>12</v>
      </c>
      <c r="B20" s="102" t="s">
        <v>170</v>
      </c>
      <c r="C20" s="36">
        <v>55000</v>
      </c>
      <c r="D20" s="36">
        <f t="shared" si="0"/>
        <v>55000</v>
      </c>
      <c r="E20" s="89" t="str">
        <f t="shared" si="1"/>
        <v>-</v>
      </c>
      <c r="F20" s="90">
        <f t="shared" si="2"/>
        <v>1</v>
      </c>
    </row>
    <row r="21" spans="1:6" ht="31.5" customHeight="1">
      <c r="A21" s="40" t="s">
        <v>14</v>
      </c>
      <c r="B21" s="46" t="s">
        <v>13</v>
      </c>
      <c r="C21" s="36">
        <v>26873</v>
      </c>
      <c r="D21" s="36">
        <f t="shared" si="0"/>
        <v>26873</v>
      </c>
      <c r="E21" s="89" t="str">
        <f t="shared" si="1"/>
        <v>-</v>
      </c>
      <c r="F21" s="90">
        <f t="shared" si="2"/>
        <v>1</v>
      </c>
    </row>
    <row r="22" spans="1:6" ht="31.5" customHeight="1">
      <c r="A22" s="41" t="s">
        <v>15</v>
      </c>
      <c r="B22" s="102" t="s">
        <v>172</v>
      </c>
      <c r="C22" s="36">
        <v>367359</v>
      </c>
      <c r="D22" s="36">
        <f t="shared" si="0"/>
        <v>367359</v>
      </c>
      <c r="E22" s="89" t="str">
        <f t="shared" si="1"/>
        <v>-</v>
      </c>
      <c r="F22" s="90">
        <f t="shared" si="2"/>
        <v>1</v>
      </c>
    </row>
    <row r="23" spans="1:6" ht="31.5" customHeight="1">
      <c r="A23" s="39" t="s">
        <v>177</v>
      </c>
      <c r="B23" s="45" t="s">
        <v>66</v>
      </c>
      <c r="C23" s="36">
        <v>959</v>
      </c>
      <c r="D23" s="36">
        <f t="shared" si="0"/>
        <v>959</v>
      </c>
      <c r="E23" s="89" t="str">
        <f t="shared" si="1"/>
        <v>-</v>
      </c>
      <c r="F23" s="90">
        <f t="shared" si="2"/>
        <v>1</v>
      </c>
    </row>
    <row r="24" spans="1:6" ht="33" customHeight="1">
      <c r="A24" s="42" t="s">
        <v>16</v>
      </c>
      <c r="B24" s="47" t="s">
        <v>140</v>
      </c>
      <c r="C24" s="36">
        <v>0</v>
      </c>
      <c r="D24" s="36">
        <f t="shared" si="0"/>
        <v>0</v>
      </c>
      <c r="E24" s="89" t="str">
        <f>IF(C24=D24,"-",D24-C24)</f>
        <v>-</v>
      </c>
      <c r="F24" s="90" t="str">
        <f>IF(C24=0,"-",D24/C24)</f>
        <v>-</v>
      </c>
    </row>
    <row r="25" spans="1:6" ht="33" customHeight="1">
      <c r="A25" s="42" t="s">
        <v>137</v>
      </c>
      <c r="B25" s="48" t="s">
        <v>60</v>
      </c>
      <c r="C25" s="36">
        <v>0</v>
      </c>
      <c r="D25" s="36">
        <f t="shared" si="0"/>
        <v>0</v>
      </c>
      <c r="E25" s="89" t="str">
        <f>IF(C25=D25,"-",D25-C25)</f>
        <v>-</v>
      </c>
      <c r="F25" s="90" t="str">
        <f>IF(C25=0,"-",D25/C25)</f>
        <v>-</v>
      </c>
    </row>
    <row r="26" spans="1:6" ht="33" customHeight="1">
      <c r="A26" s="42" t="s">
        <v>138</v>
      </c>
      <c r="B26" s="48" t="s">
        <v>141</v>
      </c>
      <c r="C26" s="36">
        <v>0</v>
      </c>
      <c r="D26" s="36">
        <f t="shared" si="0"/>
        <v>0</v>
      </c>
      <c r="E26" s="89" t="str">
        <f>IF(C26=D26,"-",D26-C26)</f>
        <v>-</v>
      </c>
      <c r="F26" s="90" t="str">
        <f>IF(C26=0,"-",D26/C26)</f>
        <v>-</v>
      </c>
    </row>
    <row r="27" spans="1:6" ht="33" customHeight="1">
      <c r="A27" s="42" t="s">
        <v>139</v>
      </c>
      <c r="B27" s="48" t="s">
        <v>142</v>
      </c>
      <c r="C27" s="36">
        <v>1243</v>
      </c>
      <c r="D27" s="36">
        <f t="shared" si="0"/>
        <v>1243</v>
      </c>
      <c r="E27" s="89" t="str">
        <f>IF(C27=D27,"-",D27-C27)</f>
        <v>-</v>
      </c>
      <c r="F27" s="90">
        <f>IF(C27=0,"-",D27/C27)</f>
        <v>1</v>
      </c>
    </row>
    <row r="28" spans="1:6" s="5" customFormat="1" ht="31.5" customHeight="1">
      <c r="A28" s="43" t="s">
        <v>68</v>
      </c>
      <c r="B28" s="49" t="s">
        <v>69</v>
      </c>
      <c r="C28" s="35">
        <v>0</v>
      </c>
      <c r="D28" s="36">
        <f>C28</f>
        <v>0</v>
      </c>
      <c r="E28" s="89" t="str">
        <f t="shared" si="1"/>
        <v>-</v>
      </c>
      <c r="F28" s="90" t="str">
        <f t="shared" si="2"/>
        <v>-</v>
      </c>
    </row>
    <row r="29" spans="1:6" s="5" customFormat="1" ht="31.5" customHeight="1">
      <c r="A29" s="43" t="s">
        <v>67</v>
      </c>
      <c r="B29" s="49" t="s">
        <v>70</v>
      </c>
      <c r="C29" s="35">
        <v>93966</v>
      </c>
      <c r="D29" s="36">
        <f>C29</f>
        <v>93966</v>
      </c>
      <c r="E29" s="89" t="str">
        <f t="shared" si="1"/>
        <v>-</v>
      </c>
      <c r="F29" s="90">
        <f t="shared" si="2"/>
        <v>1</v>
      </c>
    </row>
    <row r="30" spans="1:6" s="3" customFormat="1" ht="30" customHeight="1">
      <c r="A30" s="37" t="s">
        <v>17</v>
      </c>
      <c r="B30" s="57" t="s">
        <v>18</v>
      </c>
      <c r="C30" s="34">
        <f>C31+C32+C33+C41+C42+C48+C49+C50+C47</f>
        <v>19114</v>
      </c>
      <c r="D30" s="34">
        <f>D31+D32+D33+D41+D42+D48+D49+D50+D47</f>
        <v>19114</v>
      </c>
      <c r="E30" s="13" t="str">
        <f>IF(C30=D30,"-",D30-C30)</f>
        <v>-</v>
      </c>
      <c r="F30" s="91">
        <f t="shared" si="2"/>
        <v>1</v>
      </c>
    </row>
    <row r="31" spans="1:6" ht="28.5" customHeight="1">
      <c r="A31" s="42" t="s">
        <v>19</v>
      </c>
      <c r="B31" s="51" t="s">
        <v>20</v>
      </c>
      <c r="C31" s="35">
        <v>814</v>
      </c>
      <c r="D31" s="35">
        <f>C31</f>
        <v>814</v>
      </c>
      <c r="E31" s="89" t="str">
        <f aca="true" t="shared" si="3" ref="E31:E51">IF(C31=D31,"-",D31-C31)</f>
        <v>-</v>
      </c>
      <c r="F31" s="90">
        <f t="shared" si="2"/>
        <v>1</v>
      </c>
    </row>
    <row r="32" spans="1:6" ht="28.5" customHeight="1">
      <c r="A32" s="42" t="s">
        <v>21</v>
      </c>
      <c r="B32" s="51" t="s">
        <v>22</v>
      </c>
      <c r="C32" s="35">
        <v>2040</v>
      </c>
      <c r="D32" s="35">
        <f>C32</f>
        <v>2040</v>
      </c>
      <c r="E32" s="89" t="str">
        <f t="shared" si="3"/>
        <v>-</v>
      </c>
      <c r="F32" s="90">
        <f t="shared" si="2"/>
        <v>1</v>
      </c>
    </row>
    <row r="33" spans="1:6" ht="28.5" customHeight="1">
      <c r="A33" s="42" t="s">
        <v>23</v>
      </c>
      <c r="B33" s="52" t="s">
        <v>37</v>
      </c>
      <c r="C33" s="35">
        <f>C34+C36+C37+C38+C39+C40</f>
        <v>206</v>
      </c>
      <c r="D33" s="35">
        <f>D34+D36+D37+D38+D39+D40</f>
        <v>206</v>
      </c>
      <c r="E33" s="89" t="str">
        <f t="shared" si="3"/>
        <v>-</v>
      </c>
      <c r="F33" s="90">
        <f t="shared" si="2"/>
        <v>1</v>
      </c>
    </row>
    <row r="34" spans="1:6" ht="28.5" customHeight="1">
      <c r="A34" s="53" t="s">
        <v>45</v>
      </c>
      <c r="B34" s="54" t="s">
        <v>38</v>
      </c>
      <c r="C34" s="35">
        <v>24</v>
      </c>
      <c r="D34" s="35">
        <f>C34</f>
        <v>24</v>
      </c>
      <c r="E34" s="89" t="str">
        <f t="shared" si="3"/>
        <v>-</v>
      </c>
      <c r="F34" s="90">
        <f t="shared" si="2"/>
        <v>1</v>
      </c>
    </row>
    <row r="35" spans="1:6" ht="28.5" customHeight="1">
      <c r="A35" s="53" t="s">
        <v>46</v>
      </c>
      <c r="B35" s="55" t="s">
        <v>39</v>
      </c>
      <c r="C35" s="35">
        <v>24</v>
      </c>
      <c r="D35" s="35">
        <f aca="true" t="shared" si="4" ref="D35:D45">C35</f>
        <v>24</v>
      </c>
      <c r="E35" s="89" t="str">
        <f t="shared" si="3"/>
        <v>-</v>
      </c>
      <c r="F35" s="90">
        <f t="shared" si="2"/>
        <v>1</v>
      </c>
    </row>
    <row r="36" spans="1:6" ht="28.5" customHeight="1">
      <c r="A36" s="53" t="s">
        <v>47</v>
      </c>
      <c r="B36" s="54" t="s">
        <v>40</v>
      </c>
      <c r="C36" s="35">
        <v>5</v>
      </c>
      <c r="D36" s="35">
        <f t="shared" si="4"/>
        <v>5</v>
      </c>
      <c r="E36" s="89" t="str">
        <f t="shared" si="3"/>
        <v>-</v>
      </c>
      <c r="F36" s="90">
        <f t="shared" si="2"/>
        <v>1</v>
      </c>
    </row>
    <row r="37" spans="1:6" ht="28.5" customHeight="1">
      <c r="A37" s="53" t="s">
        <v>48</v>
      </c>
      <c r="B37" s="54" t="s">
        <v>41</v>
      </c>
      <c r="C37" s="35">
        <v>0</v>
      </c>
      <c r="D37" s="35">
        <f t="shared" si="4"/>
        <v>0</v>
      </c>
      <c r="E37" s="89" t="str">
        <f t="shared" si="3"/>
        <v>-</v>
      </c>
      <c r="F37" s="90" t="str">
        <f t="shared" si="2"/>
        <v>-</v>
      </c>
    </row>
    <row r="38" spans="1:6" ht="28.5" customHeight="1">
      <c r="A38" s="53" t="s">
        <v>49</v>
      </c>
      <c r="B38" s="54" t="s">
        <v>42</v>
      </c>
      <c r="C38" s="35">
        <v>0</v>
      </c>
      <c r="D38" s="35">
        <f t="shared" si="4"/>
        <v>0</v>
      </c>
      <c r="E38" s="89" t="str">
        <f t="shared" si="3"/>
        <v>-</v>
      </c>
      <c r="F38" s="90" t="str">
        <f t="shared" si="2"/>
        <v>-</v>
      </c>
    </row>
    <row r="39" spans="1:6" ht="28.5" customHeight="1">
      <c r="A39" s="53" t="s">
        <v>50</v>
      </c>
      <c r="B39" s="54" t="s">
        <v>43</v>
      </c>
      <c r="C39" s="35">
        <v>160</v>
      </c>
      <c r="D39" s="35">
        <f t="shared" si="4"/>
        <v>160</v>
      </c>
      <c r="E39" s="89" t="str">
        <f t="shared" si="3"/>
        <v>-</v>
      </c>
      <c r="F39" s="90">
        <f t="shared" si="2"/>
        <v>1</v>
      </c>
    </row>
    <row r="40" spans="1:6" ht="28.5" customHeight="1">
      <c r="A40" s="53" t="s">
        <v>51</v>
      </c>
      <c r="B40" s="54" t="s">
        <v>44</v>
      </c>
      <c r="C40" s="35">
        <v>17</v>
      </c>
      <c r="D40" s="35">
        <f t="shared" si="4"/>
        <v>17</v>
      </c>
      <c r="E40" s="89" t="str">
        <f t="shared" si="3"/>
        <v>-</v>
      </c>
      <c r="F40" s="90">
        <f t="shared" si="2"/>
        <v>1</v>
      </c>
    </row>
    <row r="41" spans="1:6" ht="28.5" customHeight="1">
      <c r="A41" s="42" t="s">
        <v>24</v>
      </c>
      <c r="B41" s="51" t="s">
        <v>25</v>
      </c>
      <c r="C41" s="35">
        <v>11617</v>
      </c>
      <c r="D41" s="35">
        <f t="shared" si="4"/>
        <v>11617</v>
      </c>
      <c r="E41" s="89" t="str">
        <f t="shared" si="3"/>
        <v>-</v>
      </c>
      <c r="F41" s="90">
        <f t="shared" si="2"/>
        <v>1</v>
      </c>
    </row>
    <row r="42" spans="1:6" ht="28.5" customHeight="1">
      <c r="A42" s="42" t="s">
        <v>26</v>
      </c>
      <c r="B42" s="52" t="s">
        <v>61</v>
      </c>
      <c r="C42" s="35">
        <f>SUM(C43:C46)</f>
        <v>2351</v>
      </c>
      <c r="D42" s="35">
        <f>SUM(D43:D46)</f>
        <v>2351</v>
      </c>
      <c r="E42" s="89" t="str">
        <f t="shared" si="3"/>
        <v>-</v>
      </c>
      <c r="F42" s="90">
        <f t="shared" si="2"/>
        <v>1</v>
      </c>
    </row>
    <row r="43" spans="1:6" ht="28.5" customHeight="1">
      <c r="A43" s="53" t="s">
        <v>56</v>
      </c>
      <c r="B43" s="54" t="s">
        <v>52</v>
      </c>
      <c r="C43" s="35">
        <v>1765</v>
      </c>
      <c r="D43" s="35">
        <f>C43</f>
        <v>1765</v>
      </c>
      <c r="E43" s="89" t="str">
        <f t="shared" si="3"/>
        <v>-</v>
      </c>
      <c r="F43" s="90">
        <f t="shared" si="2"/>
        <v>1</v>
      </c>
    </row>
    <row r="44" spans="1:6" ht="28.5" customHeight="1">
      <c r="A44" s="53" t="s">
        <v>57</v>
      </c>
      <c r="B44" s="54" t="s">
        <v>53</v>
      </c>
      <c r="C44" s="35">
        <v>285</v>
      </c>
      <c r="D44" s="35">
        <f>C44</f>
        <v>285</v>
      </c>
      <c r="E44" s="89" t="str">
        <f t="shared" si="3"/>
        <v>-</v>
      </c>
      <c r="F44" s="90">
        <f t="shared" si="2"/>
        <v>1</v>
      </c>
    </row>
    <row r="45" spans="1:6" ht="28.5" customHeight="1">
      <c r="A45" s="53" t="s">
        <v>58</v>
      </c>
      <c r="B45" s="54" t="s">
        <v>54</v>
      </c>
      <c r="C45" s="35">
        <v>0</v>
      </c>
      <c r="D45" s="35">
        <f t="shared" si="4"/>
        <v>0</v>
      </c>
      <c r="E45" s="89" t="str">
        <f t="shared" si="3"/>
        <v>-</v>
      </c>
      <c r="F45" s="90" t="str">
        <f t="shared" si="2"/>
        <v>-</v>
      </c>
    </row>
    <row r="46" spans="1:6" ht="28.5" customHeight="1">
      <c r="A46" s="53" t="s">
        <v>59</v>
      </c>
      <c r="B46" s="54" t="s">
        <v>55</v>
      </c>
      <c r="C46" s="35">
        <v>301</v>
      </c>
      <c r="D46" s="35">
        <f>C46</f>
        <v>301</v>
      </c>
      <c r="E46" s="89" t="str">
        <f t="shared" si="3"/>
        <v>-</v>
      </c>
      <c r="F46" s="90">
        <f t="shared" si="2"/>
        <v>1</v>
      </c>
    </row>
    <row r="47" spans="1:6" ht="34.5" customHeight="1">
      <c r="A47" s="42" t="s">
        <v>27</v>
      </c>
      <c r="B47" s="51" t="s">
        <v>28</v>
      </c>
      <c r="C47" s="35">
        <v>0</v>
      </c>
      <c r="D47" s="35">
        <f>C47</f>
        <v>0</v>
      </c>
      <c r="E47" s="89" t="str">
        <f t="shared" si="3"/>
        <v>-</v>
      </c>
      <c r="F47" s="90" t="str">
        <f aca="true" t="shared" si="5" ref="F47:F55">IF(C47=0,"-",D47/C47)</f>
        <v>-</v>
      </c>
    </row>
    <row r="48" spans="1:6" ht="34.5" customHeight="1">
      <c r="A48" s="42" t="s">
        <v>29</v>
      </c>
      <c r="B48" s="51" t="s">
        <v>116</v>
      </c>
      <c r="C48" s="36">
        <v>1693</v>
      </c>
      <c r="D48" s="35">
        <f>C48</f>
        <v>1693</v>
      </c>
      <c r="E48" s="89" t="str">
        <f t="shared" si="3"/>
        <v>-</v>
      </c>
      <c r="F48" s="92">
        <f t="shared" si="5"/>
        <v>1</v>
      </c>
    </row>
    <row r="49" spans="1:6" ht="34.5" customHeight="1">
      <c r="A49" s="42" t="s">
        <v>30</v>
      </c>
      <c r="B49" s="51" t="s">
        <v>31</v>
      </c>
      <c r="C49" s="36">
        <v>209</v>
      </c>
      <c r="D49" s="35">
        <f>C49</f>
        <v>209</v>
      </c>
      <c r="E49" s="89" t="str">
        <f t="shared" si="3"/>
        <v>-</v>
      </c>
      <c r="F49" s="92">
        <f t="shared" si="5"/>
        <v>1</v>
      </c>
    </row>
    <row r="50" spans="1:6" ht="34.5" customHeight="1">
      <c r="A50" s="42" t="s">
        <v>32</v>
      </c>
      <c r="B50" s="51" t="s">
        <v>33</v>
      </c>
      <c r="C50" s="35">
        <v>184</v>
      </c>
      <c r="D50" s="35">
        <f>C50</f>
        <v>184</v>
      </c>
      <c r="E50" s="89" t="str">
        <f t="shared" si="3"/>
        <v>-</v>
      </c>
      <c r="F50" s="90">
        <f t="shared" si="5"/>
        <v>1</v>
      </c>
    </row>
    <row r="51" spans="1:6" s="3" customFormat="1" ht="30" customHeight="1">
      <c r="A51" s="44" t="s">
        <v>34</v>
      </c>
      <c r="B51" s="56" t="s">
        <v>173</v>
      </c>
      <c r="C51" s="38">
        <f>SUM(C52:C55)</f>
        <v>5664</v>
      </c>
      <c r="D51" s="38">
        <f>SUM(D52:D55)</f>
        <v>5664</v>
      </c>
      <c r="E51" s="13" t="str">
        <f t="shared" si="3"/>
        <v>-</v>
      </c>
      <c r="F51" s="93">
        <f t="shared" si="5"/>
        <v>1</v>
      </c>
    </row>
    <row r="52" spans="1:6" ht="34.5" customHeight="1">
      <c r="A52" s="42" t="s">
        <v>119</v>
      </c>
      <c r="B52" s="51" t="s">
        <v>144</v>
      </c>
      <c r="C52" s="35">
        <v>32</v>
      </c>
      <c r="D52" s="35">
        <f>C52</f>
        <v>32</v>
      </c>
      <c r="E52" s="94" t="str">
        <f>IF(C52=D52,"-",D52-C52)</f>
        <v>-</v>
      </c>
      <c r="F52" s="100">
        <f t="shared" si="5"/>
        <v>1</v>
      </c>
    </row>
    <row r="53" spans="1:6" ht="34.5" customHeight="1">
      <c r="A53" s="42" t="s">
        <v>35</v>
      </c>
      <c r="B53" s="51" t="s">
        <v>63</v>
      </c>
      <c r="C53" s="35">
        <v>5614</v>
      </c>
      <c r="D53" s="35">
        <f>C53</f>
        <v>5614</v>
      </c>
      <c r="E53" s="94" t="str">
        <f>IF(C53=D53,"-",D53-C53)</f>
        <v>-</v>
      </c>
      <c r="F53" s="100">
        <f t="shared" si="5"/>
        <v>1</v>
      </c>
    </row>
    <row r="54" spans="1:6" ht="34.5" customHeight="1">
      <c r="A54" s="42" t="s">
        <v>36</v>
      </c>
      <c r="B54" s="51" t="s">
        <v>121</v>
      </c>
      <c r="C54" s="35">
        <v>0</v>
      </c>
      <c r="D54" s="35">
        <f>C54</f>
        <v>0</v>
      </c>
      <c r="E54" s="94" t="str">
        <f>IF(C54=D54,"-",D54-C54)</f>
        <v>-</v>
      </c>
      <c r="F54" s="100" t="str">
        <f t="shared" si="5"/>
        <v>-</v>
      </c>
    </row>
    <row r="55" spans="1:6" ht="34.5" customHeight="1">
      <c r="A55" s="42" t="s">
        <v>120</v>
      </c>
      <c r="B55" s="51" t="s">
        <v>122</v>
      </c>
      <c r="C55" s="35">
        <v>18</v>
      </c>
      <c r="D55" s="35">
        <f>C55</f>
        <v>18</v>
      </c>
      <c r="E55" s="94" t="str">
        <f>IF(C55=D55,"-",D55-C55)</f>
        <v>-</v>
      </c>
      <c r="F55" s="100">
        <f t="shared" si="5"/>
        <v>1</v>
      </c>
    </row>
    <row r="56" spans="1:6" ht="32.25" customHeight="1">
      <c r="A56" s="44" t="s">
        <v>127</v>
      </c>
      <c r="B56" s="56" t="s">
        <v>154</v>
      </c>
      <c r="C56" s="38">
        <v>310</v>
      </c>
      <c r="D56" s="38">
        <f>C56</f>
        <v>310</v>
      </c>
      <c r="E56" s="13" t="str">
        <f>IF(C56=D56,"-",D56-C56)</f>
        <v>-</v>
      </c>
      <c r="F56" s="93">
        <f>IF(C56=0,"-",D56/C56)</f>
        <v>1</v>
      </c>
    </row>
  </sheetData>
  <sheetProtection formatCells="0" formatColumns="0" formatRows="0" insertColumns="0" insertRows="0" insertHyperlinks="0" deleteColumns="0" deleteRows="0"/>
  <mergeCells count="8">
    <mergeCell ref="A2:C2"/>
    <mergeCell ref="A4:A5"/>
    <mergeCell ref="B4:B5"/>
    <mergeCell ref="A1:F1"/>
    <mergeCell ref="D4:D5"/>
    <mergeCell ref="E4:E5"/>
    <mergeCell ref="F4:F5"/>
    <mergeCell ref="C4:C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44" r:id="rId1"/>
  <headerFooter alignWithMargins="0">
    <oddFooter>&amp;R&amp;20&amp;P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6"/>
  <sheetViews>
    <sheetView showGridLines="0" zoomScale="55" zoomScaleNormal="55" zoomScaleSheetLayoutView="55" zoomScalePageLayoutView="0" workbookViewId="0" topLeftCell="A1">
      <pane xSplit="1" ySplit="7" topLeftCell="B41" activePane="bottomRight" state="frozen"/>
      <selection pane="topLeft" activeCell="E2" sqref="E1:F16384"/>
      <selection pane="topRight" activeCell="E2" sqref="E1:F16384"/>
      <selection pane="bottomLeft" activeCell="E2" sqref="E1:F16384"/>
      <selection pane="bottomRight" activeCell="E2" sqref="E1:F16384"/>
    </sheetView>
  </sheetViews>
  <sheetFormatPr defaultColWidth="9.00390625" defaultRowHeight="12.75"/>
  <cols>
    <col min="1" max="1" width="9.125" style="2" customWidth="1"/>
    <col min="2" max="2" width="194.375" style="2" customWidth="1"/>
    <col min="3" max="3" width="20.75390625" style="2" hidden="1" customWidth="1"/>
    <col min="4" max="4" width="29.625" style="2" customWidth="1"/>
    <col min="5" max="6" width="20.75390625" style="2" hidden="1" customWidth="1"/>
    <col min="7" max="16384" width="9.125" style="2" customWidth="1"/>
  </cols>
  <sheetData>
    <row r="1" spans="1:6" s="59" customFormat="1" ht="39" customHeight="1">
      <c r="A1" s="136"/>
      <c r="B1" s="136"/>
      <c r="C1" s="136"/>
      <c r="D1" s="136"/>
      <c r="E1" s="136"/>
      <c r="F1" s="136"/>
    </row>
    <row r="2" spans="1:3" s="61" customFormat="1" ht="33" customHeight="1">
      <c r="A2" s="137" t="s">
        <v>89</v>
      </c>
      <c r="B2" s="137"/>
      <c r="C2" s="137"/>
    </row>
    <row r="3" spans="1:6" ht="33" customHeight="1">
      <c r="A3" s="1"/>
      <c r="B3" s="87"/>
      <c r="D3" s="30" t="s">
        <v>90</v>
      </c>
      <c r="E3" s="30"/>
      <c r="F3" s="30" t="s">
        <v>90</v>
      </c>
    </row>
    <row r="4" spans="1:6" s="6" customFormat="1" ht="33" customHeight="1">
      <c r="A4" s="138" t="s">
        <v>163</v>
      </c>
      <c r="B4" s="138" t="s">
        <v>62</v>
      </c>
      <c r="C4" s="134" t="s">
        <v>162</v>
      </c>
      <c r="D4" s="131" t="s">
        <v>239</v>
      </c>
      <c r="E4" s="133" t="s">
        <v>161</v>
      </c>
      <c r="F4" s="133" t="s">
        <v>160</v>
      </c>
    </row>
    <row r="5" spans="1:6" s="6" customFormat="1" ht="33" customHeight="1">
      <c r="A5" s="138"/>
      <c r="B5" s="138"/>
      <c r="C5" s="135"/>
      <c r="D5" s="132"/>
      <c r="E5" s="133"/>
      <c r="F5" s="133"/>
    </row>
    <row r="6" spans="1:6" s="4" customFormat="1" ht="14.25">
      <c r="A6" s="31">
        <v>1</v>
      </c>
      <c r="B6" s="32">
        <v>2</v>
      </c>
      <c r="C6" s="32" t="s">
        <v>87</v>
      </c>
      <c r="D6" s="32" t="s">
        <v>87</v>
      </c>
      <c r="E6" s="32" t="s">
        <v>158</v>
      </c>
      <c r="F6" s="32" t="s">
        <v>159</v>
      </c>
    </row>
    <row r="7" spans="1:8" s="3" customFormat="1" ht="30" customHeight="1">
      <c r="A7" s="33" t="s">
        <v>0</v>
      </c>
      <c r="B7" s="50" t="s">
        <v>143</v>
      </c>
      <c r="C7" s="16">
        <f>C8+C9+C10+C12+C13+C14+C15+C16+C17+C18+C19+C20+C21+C22+C24+C25+C26+C27</f>
        <v>242126</v>
      </c>
      <c r="D7" s="16">
        <f>D8+D9+D10+D12+D13+D14+D15+D16+D17+D18+D19+D20+D21+D22+D24+D25+D26+D27</f>
        <v>242126</v>
      </c>
      <c r="E7" s="13" t="str">
        <f>IF(C7=D7,"-",D7-C7)</f>
        <v>-</v>
      </c>
      <c r="F7" s="88">
        <f>IF(C7=0,"-",D7/C7)</f>
        <v>1</v>
      </c>
      <c r="H7" s="118"/>
    </row>
    <row r="8" spans="1:8" ht="31.5" customHeight="1">
      <c r="A8" s="40" t="s">
        <v>1</v>
      </c>
      <c r="B8" s="46" t="s">
        <v>164</v>
      </c>
      <c r="C8" s="36">
        <v>0</v>
      </c>
      <c r="D8" s="36">
        <f>C8</f>
        <v>0</v>
      </c>
      <c r="E8" s="89" t="str">
        <f aca="true" t="shared" si="0" ref="E8:E29">IF(C8=D8,"-",D8-C8)</f>
        <v>-</v>
      </c>
      <c r="F8" s="90" t="str">
        <f aca="true" t="shared" si="1" ref="F8:F46">IF(C8=0,"-",D8/C8)</f>
        <v>-</v>
      </c>
      <c r="H8" s="118"/>
    </row>
    <row r="9" spans="1:8" ht="31.5" customHeight="1">
      <c r="A9" s="40" t="s">
        <v>2</v>
      </c>
      <c r="B9" s="46" t="s">
        <v>165</v>
      </c>
      <c r="C9" s="36">
        <v>0</v>
      </c>
      <c r="D9" s="36">
        <f aca="true" t="shared" si="2" ref="D9:D29">C9</f>
        <v>0</v>
      </c>
      <c r="E9" s="89" t="str">
        <f t="shared" si="0"/>
        <v>-</v>
      </c>
      <c r="F9" s="90" t="str">
        <f t="shared" si="1"/>
        <v>-</v>
      </c>
      <c r="H9" s="118"/>
    </row>
    <row r="10" spans="1:8" ht="31.5" customHeight="1">
      <c r="A10" s="40" t="s">
        <v>3</v>
      </c>
      <c r="B10" s="46" t="s">
        <v>157</v>
      </c>
      <c r="C10" s="36">
        <v>0</v>
      </c>
      <c r="D10" s="36">
        <f t="shared" si="2"/>
        <v>0</v>
      </c>
      <c r="E10" s="89" t="str">
        <f t="shared" si="0"/>
        <v>-</v>
      </c>
      <c r="F10" s="90" t="str">
        <f t="shared" si="1"/>
        <v>-</v>
      </c>
      <c r="H10" s="118"/>
    </row>
    <row r="11" spans="1:8" ht="31.5" customHeight="1">
      <c r="A11" s="39" t="s">
        <v>64</v>
      </c>
      <c r="B11" s="45" t="s">
        <v>65</v>
      </c>
      <c r="C11" s="36">
        <v>0</v>
      </c>
      <c r="D11" s="36">
        <f>C11</f>
        <v>0</v>
      </c>
      <c r="E11" s="89" t="str">
        <f t="shared" si="0"/>
        <v>-</v>
      </c>
      <c r="F11" s="90" t="str">
        <f t="shared" si="1"/>
        <v>-</v>
      </c>
      <c r="H11" s="118"/>
    </row>
    <row r="12" spans="1:8" ht="31.5" customHeight="1">
      <c r="A12" s="40" t="s">
        <v>4</v>
      </c>
      <c r="B12" s="46" t="s">
        <v>171</v>
      </c>
      <c r="C12" s="36">
        <v>0</v>
      </c>
      <c r="D12" s="36">
        <f t="shared" si="2"/>
        <v>0</v>
      </c>
      <c r="E12" s="89" t="str">
        <f t="shared" si="0"/>
        <v>-</v>
      </c>
      <c r="F12" s="90" t="str">
        <f t="shared" si="1"/>
        <v>-</v>
      </c>
      <c r="H12" s="118"/>
    </row>
    <row r="13" spans="1:8" ht="31.5" customHeight="1">
      <c r="A13" s="40" t="s">
        <v>5</v>
      </c>
      <c r="B13" s="46" t="s">
        <v>166</v>
      </c>
      <c r="C13" s="36">
        <v>0</v>
      </c>
      <c r="D13" s="36">
        <f t="shared" si="2"/>
        <v>0</v>
      </c>
      <c r="E13" s="89" t="str">
        <f t="shared" si="0"/>
        <v>-</v>
      </c>
      <c r="F13" s="90" t="str">
        <f t="shared" si="1"/>
        <v>-</v>
      </c>
      <c r="H13" s="118"/>
    </row>
    <row r="14" spans="1:8" ht="31.5" customHeight="1">
      <c r="A14" s="40" t="s">
        <v>6</v>
      </c>
      <c r="B14" s="46" t="s">
        <v>175</v>
      </c>
      <c r="C14" s="36">
        <v>0</v>
      </c>
      <c r="D14" s="36">
        <f t="shared" si="2"/>
        <v>0</v>
      </c>
      <c r="E14" s="89" t="str">
        <f t="shared" si="0"/>
        <v>-</v>
      </c>
      <c r="F14" s="90" t="str">
        <f t="shared" si="1"/>
        <v>-</v>
      </c>
      <c r="H14" s="118"/>
    </row>
    <row r="15" spans="1:8" ht="31.5" customHeight="1">
      <c r="A15" s="40" t="s">
        <v>7</v>
      </c>
      <c r="B15" s="46" t="s">
        <v>174</v>
      </c>
      <c r="C15" s="36">
        <v>0</v>
      </c>
      <c r="D15" s="36">
        <f>C15</f>
        <v>0</v>
      </c>
      <c r="E15" s="89" t="str">
        <f>IF(C15=D15,"-",D15-C15)</f>
        <v>-</v>
      </c>
      <c r="F15" s="90" t="str">
        <f>IF(C15=0,"-",D15/C15)</f>
        <v>-</v>
      </c>
      <c r="H15" s="118"/>
    </row>
    <row r="16" spans="1:8" ht="31.5" customHeight="1">
      <c r="A16" s="40" t="s">
        <v>8</v>
      </c>
      <c r="B16" s="46" t="s">
        <v>167</v>
      </c>
      <c r="C16" s="36">
        <v>0</v>
      </c>
      <c r="D16" s="36">
        <f t="shared" si="2"/>
        <v>0</v>
      </c>
      <c r="E16" s="89" t="str">
        <f t="shared" si="0"/>
        <v>-</v>
      </c>
      <c r="F16" s="90" t="str">
        <f t="shared" si="1"/>
        <v>-</v>
      </c>
      <c r="H16" s="118"/>
    </row>
    <row r="17" spans="1:8" ht="31.5" customHeight="1">
      <c r="A17" s="40" t="s">
        <v>9</v>
      </c>
      <c r="B17" s="46" t="s">
        <v>168</v>
      </c>
      <c r="C17" s="36">
        <v>0</v>
      </c>
      <c r="D17" s="36">
        <f t="shared" si="2"/>
        <v>0</v>
      </c>
      <c r="E17" s="89" t="str">
        <f t="shared" si="0"/>
        <v>-</v>
      </c>
      <c r="F17" s="90" t="str">
        <f t="shared" si="1"/>
        <v>-</v>
      </c>
      <c r="H17" s="118"/>
    </row>
    <row r="18" spans="1:8" ht="34.5" customHeight="1">
      <c r="A18" s="40" t="s">
        <v>10</v>
      </c>
      <c r="B18" s="46" t="s">
        <v>176</v>
      </c>
      <c r="C18" s="36">
        <v>0</v>
      </c>
      <c r="D18" s="36">
        <f t="shared" si="2"/>
        <v>0</v>
      </c>
      <c r="E18" s="89" t="str">
        <f t="shared" si="0"/>
        <v>-</v>
      </c>
      <c r="F18" s="90" t="str">
        <f t="shared" si="1"/>
        <v>-</v>
      </c>
      <c r="H18" s="118"/>
    </row>
    <row r="19" spans="1:8" ht="34.5" customHeight="1">
      <c r="A19" s="40" t="s">
        <v>11</v>
      </c>
      <c r="B19" s="46" t="s">
        <v>169</v>
      </c>
      <c r="C19" s="36">
        <v>0</v>
      </c>
      <c r="D19" s="36">
        <f t="shared" si="2"/>
        <v>0</v>
      </c>
      <c r="E19" s="89" t="str">
        <f t="shared" si="0"/>
        <v>-</v>
      </c>
      <c r="F19" s="90" t="str">
        <f t="shared" si="1"/>
        <v>-</v>
      </c>
      <c r="H19" s="118"/>
    </row>
    <row r="20" spans="1:8" ht="31.5" customHeight="1">
      <c r="A20" s="40" t="s">
        <v>12</v>
      </c>
      <c r="B20" s="46" t="s">
        <v>170</v>
      </c>
      <c r="C20" s="36">
        <v>0</v>
      </c>
      <c r="D20" s="36">
        <f t="shared" si="2"/>
        <v>0</v>
      </c>
      <c r="E20" s="89" t="str">
        <f t="shared" si="0"/>
        <v>-</v>
      </c>
      <c r="F20" s="90" t="str">
        <f t="shared" si="1"/>
        <v>-</v>
      </c>
      <c r="H20" s="118"/>
    </row>
    <row r="21" spans="1:8" ht="31.5" customHeight="1">
      <c r="A21" s="40" t="s">
        <v>14</v>
      </c>
      <c r="B21" s="46" t="s">
        <v>13</v>
      </c>
      <c r="C21" s="36">
        <v>0</v>
      </c>
      <c r="D21" s="36">
        <f t="shared" si="2"/>
        <v>0</v>
      </c>
      <c r="E21" s="89" t="str">
        <f t="shared" si="0"/>
        <v>-</v>
      </c>
      <c r="F21" s="90" t="str">
        <f t="shared" si="1"/>
        <v>-</v>
      </c>
      <c r="H21" s="118"/>
    </row>
    <row r="22" spans="1:8" ht="31.5" customHeight="1">
      <c r="A22" s="41" t="s">
        <v>15</v>
      </c>
      <c r="B22" s="102" t="s">
        <v>172</v>
      </c>
      <c r="C22" s="36">
        <v>0</v>
      </c>
      <c r="D22" s="36">
        <f t="shared" si="2"/>
        <v>0</v>
      </c>
      <c r="E22" s="89" t="str">
        <f t="shared" si="0"/>
        <v>-</v>
      </c>
      <c r="F22" s="90" t="str">
        <f t="shared" si="1"/>
        <v>-</v>
      </c>
      <c r="H22" s="118"/>
    </row>
    <row r="23" spans="1:8" ht="31.5" customHeight="1">
      <c r="A23" s="39" t="s">
        <v>177</v>
      </c>
      <c r="B23" s="45" t="s">
        <v>66</v>
      </c>
      <c r="C23" s="36">
        <v>0</v>
      </c>
      <c r="D23" s="36">
        <f t="shared" si="2"/>
        <v>0</v>
      </c>
      <c r="E23" s="89" t="str">
        <f t="shared" si="0"/>
        <v>-</v>
      </c>
      <c r="F23" s="90" t="str">
        <f t="shared" si="1"/>
        <v>-</v>
      </c>
      <c r="H23" s="118"/>
    </row>
    <row r="24" spans="1:8" ht="33" customHeight="1">
      <c r="A24" s="42" t="s">
        <v>16</v>
      </c>
      <c r="B24" s="47" t="s">
        <v>140</v>
      </c>
      <c r="C24" s="36">
        <v>240851</v>
      </c>
      <c r="D24" s="36">
        <f t="shared" si="2"/>
        <v>240851</v>
      </c>
      <c r="E24" s="89" t="str">
        <f>IF(C24=D24,"-",D24-C24)</f>
        <v>-</v>
      </c>
      <c r="F24" s="90">
        <f>IF(C24=0,"-",D24/C24)</f>
        <v>1</v>
      </c>
      <c r="H24" s="118"/>
    </row>
    <row r="25" spans="1:8" ht="33" customHeight="1">
      <c r="A25" s="42" t="s">
        <v>137</v>
      </c>
      <c r="B25" s="48" t="s">
        <v>60</v>
      </c>
      <c r="C25" s="36">
        <v>1275</v>
      </c>
      <c r="D25" s="36">
        <f t="shared" si="2"/>
        <v>1275</v>
      </c>
      <c r="E25" s="89" t="str">
        <f>IF(C25=D25,"-",D25-C25)</f>
        <v>-</v>
      </c>
      <c r="F25" s="90">
        <f>IF(C25=0,"-",D25/C25)</f>
        <v>1</v>
      </c>
      <c r="H25" s="118"/>
    </row>
    <row r="26" spans="1:8" ht="33" customHeight="1">
      <c r="A26" s="42" t="s">
        <v>138</v>
      </c>
      <c r="B26" s="48" t="s">
        <v>141</v>
      </c>
      <c r="C26" s="36">
        <v>0</v>
      </c>
      <c r="D26" s="36">
        <f t="shared" si="2"/>
        <v>0</v>
      </c>
      <c r="E26" s="89" t="str">
        <f>IF(C26=D26,"-",D26-C26)</f>
        <v>-</v>
      </c>
      <c r="F26" s="90" t="str">
        <f>IF(C26=0,"-",D26/C26)</f>
        <v>-</v>
      </c>
      <c r="H26" s="118"/>
    </row>
    <row r="27" spans="1:8" ht="33" customHeight="1">
      <c r="A27" s="42" t="s">
        <v>139</v>
      </c>
      <c r="B27" s="48" t="s">
        <v>142</v>
      </c>
      <c r="C27" s="36">
        <v>0</v>
      </c>
      <c r="D27" s="36">
        <f t="shared" si="2"/>
        <v>0</v>
      </c>
      <c r="E27" s="89" t="str">
        <f>IF(C27=D27,"-",D27-C27)</f>
        <v>-</v>
      </c>
      <c r="F27" s="90" t="str">
        <f>IF(C27=0,"-",D27/C27)</f>
        <v>-</v>
      </c>
      <c r="H27" s="118"/>
    </row>
    <row r="28" spans="1:8" s="5" customFormat="1" ht="31.5" customHeight="1">
      <c r="A28" s="43" t="s">
        <v>68</v>
      </c>
      <c r="B28" s="49" t="s">
        <v>69</v>
      </c>
      <c r="C28" s="35">
        <v>629</v>
      </c>
      <c r="D28" s="36">
        <f>C28</f>
        <v>629</v>
      </c>
      <c r="E28" s="89" t="str">
        <f t="shared" si="0"/>
        <v>-</v>
      </c>
      <c r="F28" s="90">
        <f t="shared" si="1"/>
        <v>1</v>
      </c>
      <c r="H28" s="118"/>
    </row>
    <row r="29" spans="1:8" s="5" customFormat="1" ht="31.5" customHeight="1">
      <c r="A29" s="43" t="s">
        <v>67</v>
      </c>
      <c r="B29" s="49" t="s">
        <v>70</v>
      </c>
      <c r="C29" s="35">
        <v>0</v>
      </c>
      <c r="D29" s="36">
        <f t="shared" si="2"/>
        <v>0</v>
      </c>
      <c r="E29" s="89" t="str">
        <f t="shared" si="0"/>
        <v>-</v>
      </c>
      <c r="F29" s="90" t="str">
        <f t="shared" si="1"/>
        <v>-</v>
      </c>
      <c r="H29" s="118"/>
    </row>
    <row r="30" spans="1:8" s="3" customFormat="1" ht="30" customHeight="1">
      <c r="A30" s="37" t="s">
        <v>17</v>
      </c>
      <c r="B30" s="57" t="s">
        <v>18</v>
      </c>
      <c r="C30" s="34">
        <f>C31+C32+C33+C41+C42+C48+C49+C50+C47</f>
        <v>160504</v>
      </c>
      <c r="D30" s="34">
        <f>D31+D32+D33+D41+D42+D48+D49+D50+D47</f>
        <v>160504</v>
      </c>
      <c r="E30" s="13" t="str">
        <f>IF(C30=D30,"-",D30-C30)</f>
        <v>-</v>
      </c>
      <c r="F30" s="91">
        <f t="shared" si="1"/>
        <v>1</v>
      </c>
      <c r="H30" s="118"/>
    </row>
    <row r="31" spans="1:8" ht="28.5" customHeight="1">
      <c r="A31" s="42" t="s">
        <v>19</v>
      </c>
      <c r="B31" s="51" t="s">
        <v>20</v>
      </c>
      <c r="C31" s="35">
        <v>2166</v>
      </c>
      <c r="D31" s="35">
        <f>C31</f>
        <v>2166</v>
      </c>
      <c r="E31" s="89" t="str">
        <f aca="true" t="shared" si="3" ref="E31:E51">IF(C31=D31,"-",D31-C31)</f>
        <v>-</v>
      </c>
      <c r="F31" s="90">
        <f t="shared" si="1"/>
        <v>1</v>
      </c>
      <c r="H31" s="118"/>
    </row>
    <row r="32" spans="1:8" ht="28.5" customHeight="1">
      <c r="A32" s="42" t="s">
        <v>21</v>
      </c>
      <c r="B32" s="51" t="s">
        <v>22</v>
      </c>
      <c r="C32" s="35">
        <v>69676</v>
      </c>
      <c r="D32" s="35">
        <f>C32</f>
        <v>69676</v>
      </c>
      <c r="E32" s="89" t="str">
        <f t="shared" si="3"/>
        <v>-</v>
      </c>
      <c r="F32" s="90">
        <f t="shared" si="1"/>
        <v>1</v>
      </c>
      <c r="H32" s="118"/>
    </row>
    <row r="33" spans="1:8" ht="28.5" customHeight="1">
      <c r="A33" s="42" t="s">
        <v>23</v>
      </c>
      <c r="B33" s="52" t="s">
        <v>37</v>
      </c>
      <c r="C33" s="35">
        <v>328</v>
      </c>
      <c r="D33" s="35">
        <f>D34+D36+D37+D38+D39+D40</f>
        <v>328</v>
      </c>
      <c r="E33" s="89" t="str">
        <f t="shared" si="3"/>
        <v>-</v>
      </c>
      <c r="F33" s="90">
        <f t="shared" si="1"/>
        <v>1</v>
      </c>
      <c r="H33" s="118"/>
    </row>
    <row r="34" spans="1:8" ht="28.5" customHeight="1">
      <c r="A34" s="53" t="s">
        <v>45</v>
      </c>
      <c r="B34" s="54" t="s">
        <v>38</v>
      </c>
      <c r="C34" s="35">
        <v>30</v>
      </c>
      <c r="D34" s="35">
        <f>C34</f>
        <v>30</v>
      </c>
      <c r="E34" s="89" t="str">
        <f t="shared" si="3"/>
        <v>-</v>
      </c>
      <c r="F34" s="90">
        <f t="shared" si="1"/>
        <v>1</v>
      </c>
      <c r="H34" s="118"/>
    </row>
    <row r="35" spans="1:8" ht="28.5" customHeight="1">
      <c r="A35" s="53" t="s">
        <v>46</v>
      </c>
      <c r="B35" s="55" t="s">
        <v>39</v>
      </c>
      <c r="C35" s="35">
        <v>30</v>
      </c>
      <c r="D35" s="35">
        <f aca="true" t="shared" si="4" ref="D35:D41">C35</f>
        <v>30</v>
      </c>
      <c r="E35" s="89" t="str">
        <f t="shared" si="3"/>
        <v>-</v>
      </c>
      <c r="F35" s="90">
        <f t="shared" si="1"/>
        <v>1</v>
      </c>
      <c r="H35" s="118"/>
    </row>
    <row r="36" spans="1:8" ht="28.5" customHeight="1">
      <c r="A36" s="53" t="s">
        <v>47</v>
      </c>
      <c r="B36" s="54" t="s">
        <v>40</v>
      </c>
      <c r="C36" s="35">
        <v>29</v>
      </c>
      <c r="D36" s="35">
        <f t="shared" si="4"/>
        <v>29</v>
      </c>
      <c r="E36" s="89" t="str">
        <f t="shared" si="3"/>
        <v>-</v>
      </c>
      <c r="F36" s="90">
        <f t="shared" si="1"/>
        <v>1</v>
      </c>
      <c r="H36" s="118"/>
    </row>
    <row r="37" spans="1:8" ht="28.5" customHeight="1">
      <c r="A37" s="53" t="s">
        <v>48</v>
      </c>
      <c r="B37" s="54" t="s">
        <v>41</v>
      </c>
      <c r="C37" s="35">
        <v>2</v>
      </c>
      <c r="D37" s="35">
        <f t="shared" si="4"/>
        <v>2</v>
      </c>
      <c r="E37" s="89" t="str">
        <f t="shared" si="3"/>
        <v>-</v>
      </c>
      <c r="F37" s="90">
        <f t="shared" si="1"/>
        <v>1</v>
      </c>
      <c r="H37" s="118"/>
    </row>
    <row r="38" spans="1:8" ht="28.5" customHeight="1">
      <c r="A38" s="53" t="s">
        <v>49</v>
      </c>
      <c r="B38" s="54" t="s">
        <v>42</v>
      </c>
      <c r="C38" s="35">
        <v>0</v>
      </c>
      <c r="D38" s="35">
        <f t="shared" si="4"/>
        <v>0</v>
      </c>
      <c r="E38" s="89" t="str">
        <f t="shared" si="3"/>
        <v>-</v>
      </c>
      <c r="F38" s="90" t="str">
        <f t="shared" si="1"/>
        <v>-</v>
      </c>
      <c r="H38" s="118"/>
    </row>
    <row r="39" spans="1:8" ht="28.5" customHeight="1">
      <c r="A39" s="53" t="s">
        <v>50</v>
      </c>
      <c r="B39" s="54" t="s">
        <v>43</v>
      </c>
      <c r="C39" s="35">
        <v>257</v>
      </c>
      <c r="D39" s="35">
        <f t="shared" si="4"/>
        <v>257</v>
      </c>
      <c r="E39" s="89" t="str">
        <f t="shared" si="3"/>
        <v>-</v>
      </c>
      <c r="F39" s="90">
        <f t="shared" si="1"/>
        <v>1</v>
      </c>
      <c r="H39" s="118"/>
    </row>
    <row r="40" spans="1:8" ht="28.5" customHeight="1">
      <c r="A40" s="53" t="s">
        <v>51</v>
      </c>
      <c r="B40" s="54" t="s">
        <v>44</v>
      </c>
      <c r="C40" s="35">
        <v>10</v>
      </c>
      <c r="D40" s="35">
        <f t="shared" si="4"/>
        <v>10</v>
      </c>
      <c r="E40" s="89" t="str">
        <f t="shared" si="3"/>
        <v>-</v>
      </c>
      <c r="F40" s="90">
        <f t="shared" si="1"/>
        <v>1</v>
      </c>
      <c r="H40" s="118"/>
    </row>
    <row r="41" spans="1:8" ht="28.5" customHeight="1">
      <c r="A41" s="42" t="s">
        <v>24</v>
      </c>
      <c r="B41" s="51" t="s">
        <v>25</v>
      </c>
      <c r="C41" s="35">
        <v>30208</v>
      </c>
      <c r="D41" s="35">
        <f t="shared" si="4"/>
        <v>30208</v>
      </c>
      <c r="E41" s="89" t="str">
        <f t="shared" si="3"/>
        <v>-</v>
      </c>
      <c r="F41" s="90">
        <f t="shared" si="1"/>
        <v>1</v>
      </c>
      <c r="H41" s="118"/>
    </row>
    <row r="42" spans="1:8" ht="28.5" customHeight="1">
      <c r="A42" s="42" t="s">
        <v>26</v>
      </c>
      <c r="B42" s="52" t="s">
        <v>61</v>
      </c>
      <c r="C42" s="35">
        <v>7181</v>
      </c>
      <c r="D42" s="35">
        <f>SUM(D43:D46)</f>
        <v>7181</v>
      </c>
      <c r="E42" s="89" t="str">
        <f t="shared" si="3"/>
        <v>-</v>
      </c>
      <c r="F42" s="90">
        <f t="shared" si="1"/>
        <v>1</v>
      </c>
      <c r="H42" s="118"/>
    </row>
    <row r="43" spans="1:8" ht="28.5" customHeight="1">
      <c r="A43" s="53" t="s">
        <v>56</v>
      </c>
      <c r="B43" s="54" t="s">
        <v>52</v>
      </c>
      <c r="C43" s="35">
        <v>4584</v>
      </c>
      <c r="D43" s="35">
        <f aca="true" t="shared" si="5" ref="D43:D50">C43</f>
        <v>4584</v>
      </c>
      <c r="E43" s="89" t="str">
        <f t="shared" si="3"/>
        <v>-</v>
      </c>
      <c r="F43" s="90">
        <f t="shared" si="1"/>
        <v>1</v>
      </c>
      <c r="H43" s="118"/>
    </row>
    <row r="44" spans="1:8" ht="28.5" customHeight="1">
      <c r="A44" s="53" t="s">
        <v>57</v>
      </c>
      <c r="B44" s="54" t="s">
        <v>53</v>
      </c>
      <c r="C44" s="35">
        <v>741</v>
      </c>
      <c r="D44" s="35">
        <f t="shared" si="5"/>
        <v>741</v>
      </c>
      <c r="E44" s="89" t="str">
        <f t="shared" si="3"/>
        <v>-</v>
      </c>
      <c r="F44" s="90">
        <f t="shared" si="1"/>
        <v>1</v>
      </c>
      <c r="H44" s="118"/>
    </row>
    <row r="45" spans="1:8" ht="28.5" customHeight="1">
      <c r="A45" s="53" t="s">
        <v>58</v>
      </c>
      <c r="B45" s="54" t="s">
        <v>54</v>
      </c>
      <c r="C45" s="35">
        <v>0</v>
      </c>
      <c r="D45" s="35">
        <f t="shared" si="5"/>
        <v>0</v>
      </c>
      <c r="E45" s="89" t="str">
        <f t="shared" si="3"/>
        <v>-</v>
      </c>
      <c r="F45" s="90" t="str">
        <f t="shared" si="1"/>
        <v>-</v>
      </c>
      <c r="H45" s="118"/>
    </row>
    <row r="46" spans="1:8" ht="28.5" customHeight="1">
      <c r="A46" s="53" t="s">
        <v>59</v>
      </c>
      <c r="B46" s="54" t="s">
        <v>55</v>
      </c>
      <c r="C46" s="35">
        <v>1856</v>
      </c>
      <c r="D46" s="35">
        <f t="shared" si="5"/>
        <v>1856</v>
      </c>
      <c r="E46" s="89" t="str">
        <f t="shared" si="3"/>
        <v>-</v>
      </c>
      <c r="F46" s="90">
        <f t="shared" si="1"/>
        <v>1</v>
      </c>
      <c r="H46" s="118"/>
    </row>
    <row r="47" spans="1:8" ht="34.5" customHeight="1">
      <c r="A47" s="42" t="s">
        <v>27</v>
      </c>
      <c r="B47" s="51" t="s">
        <v>28</v>
      </c>
      <c r="C47" s="35">
        <v>200</v>
      </c>
      <c r="D47" s="35">
        <f t="shared" si="5"/>
        <v>200</v>
      </c>
      <c r="E47" s="89" t="str">
        <f t="shared" si="3"/>
        <v>-</v>
      </c>
      <c r="F47" s="90">
        <f aca="true" t="shared" si="6" ref="F47:F56">IF(C47=0,"-",D47/C47)</f>
        <v>1</v>
      </c>
      <c r="H47" s="118"/>
    </row>
    <row r="48" spans="1:8" ht="34.5" customHeight="1">
      <c r="A48" s="42" t="s">
        <v>29</v>
      </c>
      <c r="B48" s="51" t="s">
        <v>116</v>
      </c>
      <c r="C48" s="36">
        <v>49040</v>
      </c>
      <c r="D48" s="35">
        <f t="shared" si="5"/>
        <v>49040</v>
      </c>
      <c r="E48" s="89" t="str">
        <f t="shared" si="3"/>
        <v>-</v>
      </c>
      <c r="F48" s="92">
        <f t="shared" si="6"/>
        <v>1</v>
      </c>
      <c r="H48" s="118"/>
    </row>
    <row r="49" spans="1:8" ht="34.5" customHeight="1">
      <c r="A49" s="42" t="s">
        <v>30</v>
      </c>
      <c r="B49" s="51" t="s">
        <v>31</v>
      </c>
      <c r="C49" s="36">
        <v>593</v>
      </c>
      <c r="D49" s="35">
        <f t="shared" si="5"/>
        <v>593</v>
      </c>
      <c r="E49" s="89" t="str">
        <f t="shared" si="3"/>
        <v>-</v>
      </c>
      <c r="F49" s="92">
        <f t="shared" si="6"/>
        <v>1</v>
      </c>
      <c r="H49" s="118"/>
    </row>
    <row r="50" spans="1:8" ht="34.5" customHeight="1">
      <c r="A50" s="42" t="s">
        <v>32</v>
      </c>
      <c r="B50" s="51" t="s">
        <v>33</v>
      </c>
      <c r="C50" s="35">
        <v>1112</v>
      </c>
      <c r="D50" s="35">
        <f t="shared" si="5"/>
        <v>1112</v>
      </c>
      <c r="E50" s="89" t="str">
        <f t="shared" si="3"/>
        <v>-</v>
      </c>
      <c r="F50" s="90">
        <f t="shared" si="6"/>
        <v>1</v>
      </c>
      <c r="H50" s="118"/>
    </row>
    <row r="51" spans="1:8" s="3" customFormat="1" ht="30" customHeight="1">
      <c r="A51" s="44" t="s">
        <v>34</v>
      </c>
      <c r="B51" s="56" t="s">
        <v>173</v>
      </c>
      <c r="C51" s="38">
        <f>SUM(C52:C55)</f>
        <v>69600</v>
      </c>
      <c r="D51" s="38">
        <f>SUM(D52:D55)</f>
        <v>69600</v>
      </c>
      <c r="E51" s="13" t="str">
        <f t="shared" si="3"/>
        <v>-</v>
      </c>
      <c r="F51" s="115">
        <f t="shared" si="6"/>
        <v>1</v>
      </c>
      <c r="H51" s="118"/>
    </row>
    <row r="52" spans="1:8" ht="34.5" customHeight="1">
      <c r="A52" s="42" t="s">
        <v>119</v>
      </c>
      <c r="B52" s="51" t="s">
        <v>144</v>
      </c>
      <c r="C52" s="35">
        <v>0</v>
      </c>
      <c r="D52" s="35">
        <f>C52</f>
        <v>0</v>
      </c>
      <c r="E52" s="94" t="str">
        <f>IF(C52=D52,"-",D52-C52)</f>
        <v>-</v>
      </c>
      <c r="F52" s="90" t="str">
        <f t="shared" si="6"/>
        <v>-</v>
      </c>
      <c r="H52" s="118"/>
    </row>
    <row r="53" spans="1:8" ht="34.5" customHeight="1">
      <c r="A53" s="42" t="s">
        <v>35</v>
      </c>
      <c r="B53" s="51" t="s">
        <v>63</v>
      </c>
      <c r="C53" s="35">
        <v>600</v>
      </c>
      <c r="D53" s="35">
        <f>C53</f>
        <v>600</v>
      </c>
      <c r="E53" s="94" t="str">
        <f>IF(C53=D53,"-",D53-C53)</f>
        <v>-</v>
      </c>
      <c r="F53" s="90">
        <f t="shared" si="6"/>
        <v>1</v>
      </c>
      <c r="H53" s="118"/>
    </row>
    <row r="54" spans="1:8" ht="34.5" customHeight="1">
      <c r="A54" s="42" t="s">
        <v>36</v>
      </c>
      <c r="B54" s="51" t="s">
        <v>121</v>
      </c>
      <c r="C54" s="35">
        <v>0</v>
      </c>
      <c r="D54" s="35">
        <f>C54</f>
        <v>0</v>
      </c>
      <c r="E54" s="94" t="str">
        <f>IF(C54=D54,"-",D54-C54)</f>
        <v>-</v>
      </c>
      <c r="F54" s="90" t="str">
        <f t="shared" si="6"/>
        <v>-</v>
      </c>
      <c r="H54" s="118"/>
    </row>
    <row r="55" spans="1:8" ht="34.5" customHeight="1">
      <c r="A55" s="42" t="s">
        <v>120</v>
      </c>
      <c r="B55" s="51" t="s">
        <v>122</v>
      </c>
      <c r="C55" s="35">
        <v>69000</v>
      </c>
      <c r="D55" s="35">
        <f>C55</f>
        <v>69000</v>
      </c>
      <c r="E55" s="94" t="str">
        <f>IF(C55=D55,"-",D55-C55)</f>
        <v>-</v>
      </c>
      <c r="F55" s="90">
        <f t="shared" si="6"/>
        <v>1</v>
      </c>
      <c r="H55" s="118"/>
    </row>
    <row r="56" spans="1:8" ht="32.25" customHeight="1">
      <c r="A56" s="44" t="s">
        <v>127</v>
      </c>
      <c r="B56" s="56" t="s">
        <v>154</v>
      </c>
      <c r="C56" s="38">
        <v>25500</v>
      </c>
      <c r="D56" s="38">
        <f>C56</f>
        <v>25500</v>
      </c>
      <c r="E56" s="13" t="str">
        <f>IF(C56=D56,"-",D56-C56)</f>
        <v>-</v>
      </c>
      <c r="F56" s="93">
        <f t="shared" si="6"/>
        <v>1</v>
      </c>
      <c r="H56" s="118"/>
    </row>
  </sheetData>
  <sheetProtection/>
  <mergeCells count="8">
    <mergeCell ref="A1:F1"/>
    <mergeCell ref="E4:E5"/>
    <mergeCell ref="F4:F5"/>
    <mergeCell ref="C4:C5"/>
    <mergeCell ref="A2:C2"/>
    <mergeCell ref="A4:A5"/>
    <mergeCell ref="B4:B5"/>
    <mergeCell ref="D4:D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44" r:id="rId1"/>
  <headerFooter alignWithMargins="0">
    <oddFooter>&amp;R&amp;20&amp;P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F0"/>
  </sheetPr>
  <dimension ref="A1:T56"/>
  <sheetViews>
    <sheetView view="pageBreakPreview" zoomScale="60" zoomScaleNormal="70" zoomScalePageLayoutView="0" workbookViewId="0" topLeftCell="A1">
      <pane xSplit="2" ySplit="1" topLeftCell="G2" activePane="bottomRight" state="frozen"/>
      <selection pane="topLeft" activeCell="G25" sqref="G25"/>
      <selection pane="topRight" activeCell="G25" sqref="G25"/>
      <selection pane="bottomLeft" activeCell="G25" sqref="G25"/>
      <selection pane="bottomRight" activeCell="J70" sqref="J70"/>
    </sheetView>
  </sheetViews>
  <sheetFormatPr defaultColWidth="9.00390625" defaultRowHeight="12.75"/>
  <cols>
    <col min="1" max="1" width="9.125" style="2" customWidth="1"/>
    <col min="2" max="2" width="78.875" style="2" customWidth="1"/>
    <col min="3" max="3" width="14.375" style="2" hidden="1" customWidth="1"/>
    <col min="4" max="20" width="13.00390625" style="2" customWidth="1"/>
    <col min="21" max="16384" width="9.125" style="2" customWidth="1"/>
  </cols>
  <sheetData>
    <row r="1" spans="1:18" s="59" customFormat="1" ht="23.25" customHeight="1">
      <c r="A1" s="136">
        <f>NFZ!A1</f>
        <v>0</v>
      </c>
      <c r="B1" s="136"/>
      <c r="C1" s="126"/>
      <c r="D1" s="126"/>
      <c r="E1" s="126"/>
      <c r="F1" s="126"/>
      <c r="R1" s="59" t="s">
        <v>237</v>
      </c>
    </row>
    <row r="2" spans="1:3" s="61" customFormat="1" ht="22.5">
      <c r="A2" s="136"/>
      <c r="B2" s="136"/>
      <c r="C2" s="117"/>
    </row>
    <row r="3" spans="1:6" ht="24.75" customHeight="1">
      <c r="A3" s="140"/>
      <c r="B3" s="140"/>
      <c r="C3" s="30"/>
      <c r="D3" s="30"/>
      <c r="E3" s="30"/>
      <c r="F3" s="30"/>
    </row>
    <row r="4" spans="1:20" s="104" customFormat="1" ht="144.75">
      <c r="A4" s="119" t="s">
        <v>163</v>
      </c>
      <c r="B4" s="119" t="s">
        <v>62</v>
      </c>
      <c r="C4" s="120" t="s">
        <v>199</v>
      </c>
      <c r="D4" s="120" t="s">
        <v>200</v>
      </c>
      <c r="E4" s="120" t="s">
        <v>201</v>
      </c>
      <c r="F4" s="120" t="s">
        <v>202</v>
      </c>
      <c r="G4" s="120" t="s">
        <v>203</v>
      </c>
      <c r="H4" s="120" t="s">
        <v>204</v>
      </c>
      <c r="I4" s="120" t="s">
        <v>205</v>
      </c>
      <c r="J4" s="120" t="s">
        <v>206</v>
      </c>
      <c r="K4" s="120" t="s">
        <v>207</v>
      </c>
      <c r="L4" s="120" t="s">
        <v>208</v>
      </c>
      <c r="M4" s="120" t="s">
        <v>209</v>
      </c>
      <c r="N4" s="120" t="s">
        <v>210</v>
      </c>
      <c r="O4" s="120" t="s">
        <v>211</v>
      </c>
      <c r="P4" s="120" t="s">
        <v>212</v>
      </c>
      <c r="Q4" s="120" t="s">
        <v>213</v>
      </c>
      <c r="R4" s="120" t="s">
        <v>214</v>
      </c>
      <c r="S4" s="120" t="s">
        <v>215</v>
      </c>
      <c r="T4" s="120" t="s">
        <v>216</v>
      </c>
    </row>
    <row r="5" spans="1:20" s="122" customFormat="1" ht="12">
      <c r="A5" s="121" t="s">
        <v>217</v>
      </c>
      <c r="B5" s="121" t="s">
        <v>218</v>
      </c>
      <c r="C5" s="121" t="s">
        <v>219</v>
      </c>
      <c r="D5" s="121" t="s">
        <v>219</v>
      </c>
      <c r="E5" s="121" t="s">
        <v>220</v>
      </c>
      <c r="F5" s="121" t="s">
        <v>221</v>
      </c>
      <c r="G5" s="121" t="s">
        <v>222</v>
      </c>
      <c r="H5" s="121" t="s">
        <v>223</v>
      </c>
      <c r="I5" s="121" t="s">
        <v>224</v>
      </c>
      <c r="J5" s="121" t="s">
        <v>225</v>
      </c>
      <c r="K5" s="121" t="s">
        <v>226</v>
      </c>
      <c r="L5" s="121" t="s">
        <v>227</v>
      </c>
      <c r="M5" s="121" t="s">
        <v>228</v>
      </c>
      <c r="N5" s="121" t="s">
        <v>229</v>
      </c>
      <c r="O5" s="121" t="s">
        <v>230</v>
      </c>
      <c r="P5" s="121" t="s">
        <v>231</v>
      </c>
      <c r="Q5" s="121" t="s">
        <v>232</v>
      </c>
      <c r="R5" s="121" t="s">
        <v>233</v>
      </c>
      <c r="S5" s="121" t="s">
        <v>234</v>
      </c>
      <c r="T5" s="121" t="s">
        <v>235</v>
      </c>
    </row>
    <row r="6" spans="1:20" s="3" customFormat="1" ht="22.5">
      <c r="A6" s="33" t="s">
        <v>0</v>
      </c>
      <c r="B6" s="50" t="s">
        <v>143</v>
      </c>
      <c r="C6" s="107" t="str">
        <f>CENTRALA!E7</f>
        <v>-</v>
      </c>
      <c r="D6" s="107">
        <f>D7+D8+D9+D11+D12+D13+D14+D15+D16+D17+D18+D19+D20+D21+D23+D24+D25+D26</f>
        <v>0</v>
      </c>
      <c r="E6" s="107" t="str">
        <f>Dolnośląski!E7</f>
        <v>-</v>
      </c>
      <c r="F6" s="107" t="str">
        <f>KujawskoPomorski!E7</f>
        <v>-</v>
      </c>
      <c r="G6" s="107" t="str">
        <f>Lubelski!E7</f>
        <v>-</v>
      </c>
      <c r="H6" s="107" t="str">
        <f>Lubuski!E7</f>
        <v>-</v>
      </c>
      <c r="I6" s="107" t="str">
        <f>Łódzki!E7</f>
        <v>-</v>
      </c>
      <c r="J6" s="107" t="str">
        <f>Małopolski!E7</f>
        <v>-</v>
      </c>
      <c r="K6" s="107" t="str">
        <f>Mazowiecki!E7</f>
        <v>-</v>
      </c>
      <c r="L6" s="107" t="str">
        <f>Opolski!E7</f>
        <v>-</v>
      </c>
      <c r="M6" s="107" t="str">
        <f>Podkarpacki!E7</f>
        <v>-</v>
      </c>
      <c r="N6" s="107" t="str">
        <f>Podlaski!E7</f>
        <v>-</v>
      </c>
      <c r="O6" s="107" t="str">
        <f>Pomorski!E7</f>
        <v>-</v>
      </c>
      <c r="P6" s="107" t="str">
        <f>Śląski!E7</f>
        <v>-</v>
      </c>
      <c r="Q6" s="107" t="str">
        <f>Świętokrzyski!E7</f>
        <v>-</v>
      </c>
      <c r="R6" s="107" t="str">
        <f>WarmińskoMazurski!E7</f>
        <v>-</v>
      </c>
      <c r="S6" s="107" t="str">
        <f>Wielkopolski!E7</f>
        <v>-</v>
      </c>
      <c r="T6" s="107" t="str">
        <f>Zachodniopomorski!E7</f>
        <v>-</v>
      </c>
    </row>
    <row r="7" spans="1:20" ht="22.5">
      <c r="A7" s="40" t="s">
        <v>1</v>
      </c>
      <c r="B7" s="102" t="s">
        <v>164</v>
      </c>
      <c r="C7" s="124" t="str">
        <f>CENTRALA!E8</f>
        <v>-</v>
      </c>
      <c r="D7" s="127">
        <f>SUM(E7:T7)</f>
        <v>0</v>
      </c>
      <c r="E7" s="124" t="str">
        <f>Dolnośląski!E8</f>
        <v>-</v>
      </c>
      <c r="F7" s="124" t="str">
        <f>KujawskoPomorski!E8</f>
        <v>-</v>
      </c>
      <c r="G7" s="124" t="str">
        <f>Lubelski!E8</f>
        <v>-</v>
      </c>
      <c r="H7" s="124" t="str">
        <f>Lubuski!E8</f>
        <v>-</v>
      </c>
      <c r="I7" s="124" t="str">
        <f>Łódzki!E8</f>
        <v>-</v>
      </c>
      <c r="J7" s="124" t="str">
        <f>Małopolski!E8</f>
        <v>-</v>
      </c>
      <c r="K7" s="124" t="str">
        <f>Mazowiecki!E8</f>
        <v>-</v>
      </c>
      <c r="L7" s="124" t="str">
        <f>Opolski!E8</f>
        <v>-</v>
      </c>
      <c r="M7" s="124" t="str">
        <f>Podkarpacki!E8</f>
        <v>-</v>
      </c>
      <c r="N7" s="124" t="str">
        <f>Podlaski!E8</f>
        <v>-</v>
      </c>
      <c r="O7" s="124" t="str">
        <f>Pomorski!E8</f>
        <v>-</v>
      </c>
      <c r="P7" s="124" t="str">
        <f>Śląski!E8</f>
        <v>-</v>
      </c>
      <c r="Q7" s="124" t="str">
        <f>Świętokrzyski!E8</f>
        <v>-</v>
      </c>
      <c r="R7" s="124" t="str">
        <f>WarmińskoMazurski!E8</f>
        <v>-</v>
      </c>
      <c r="S7" s="124" t="str">
        <f>Wielkopolski!E8</f>
        <v>-</v>
      </c>
      <c r="T7" s="124" t="str">
        <f>Zachodniopomorski!E8</f>
        <v>-</v>
      </c>
    </row>
    <row r="8" spans="1:20" ht="22.5">
      <c r="A8" s="40" t="s">
        <v>2</v>
      </c>
      <c r="B8" s="102" t="s">
        <v>165</v>
      </c>
      <c r="C8" s="124" t="str">
        <f>CENTRALA!E9</f>
        <v>-</v>
      </c>
      <c r="D8" s="127">
        <f aca="true" t="shared" si="0" ref="D8:D49">SUM(E8:T8)</f>
        <v>0</v>
      </c>
      <c r="E8" s="124" t="str">
        <f>Dolnośląski!E9</f>
        <v>-</v>
      </c>
      <c r="F8" s="124" t="str">
        <f>KujawskoPomorski!E9</f>
        <v>-</v>
      </c>
      <c r="G8" s="124" t="str">
        <f>Lubelski!E9</f>
        <v>-</v>
      </c>
      <c r="H8" s="124" t="str">
        <f>Lubuski!E9</f>
        <v>-</v>
      </c>
      <c r="I8" s="124" t="str">
        <f>Łódzki!E9</f>
        <v>-</v>
      </c>
      <c r="J8" s="124" t="str">
        <f>Małopolski!E9</f>
        <v>-</v>
      </c>
      <c r="K8" s="124" t="str">
        <f>Mazowiecki!E9</f>
        <v>-</v>
      </c>
      <c r="L8" s="124" t="str">
        <f>Opolski!E9</f>
        <v>-</v>
      </c>
      <c r="M8" s="124" t="str">
        <f>Podkarpacki!E9</f>
        <v>-</v>
      </c>
      <c r="N8" s="124" t="str">
        <f>Podlaski!E9</f>
        <v>-</v>
      </c>
      <c r="O8" s="124" t="str">
        <f>Pomorski!E9</f>
        <v>-</v>
      </c>
      <c r="P8" s="124" t="str">
        <f>Śląski!E9</f>
        <v>-</v>
      </c>
      <c r="Q8" s="124" t="str">
        <f>Świętokrzyski!E9</f>
        <v>-</v>
      </c>
      <c r="R8" s="124" t="str">
        <f>WarmińskoMazurski!E9</f>
        <v>-</v>
      </c>
      <c r="S8" s="124" t="str">
        <f>Wielkopolski!E9</f>
        <v>-</v>
      </c>
      <c r="T8" s="124" t="str">
        <f>Zachodniopomorski!E9</f>
        <v>-</v>
      </c>
    </row>
    <row r="9" spans="1:20" ht="22.5">
      <c r="A9" s="40" t="s">
        <v>3</v>
      </c>
      <c r="B9" s="102" t="s">
        <v>157</v>
      </c>
      <c r="C9" s="124" t="str">
        <f>CENTRALA!E10</f>
        <v>-</v>
      </c>
      <c r="D9" s="127">
        <f t="shared" si="0"/>
        <v>0</v>
      </c>
      <c r="E9" s="124" t="str">
        <f>Dolnośląski!E10</f>
        <v>-</v>
      </c>
      <c r="F9" s="124" t="str">
        <f>KujawskoPomorski!E10</f>
        <v>-</v>
      </c>
      <c r="G9" s="124" t="str">
        <f>Lubelski!E10</f>
        <v>-</v>
      </c>
      <c r="H9" s="124" t="str">
        <f>Lubuski!E10</f>
        <v>-</v>
      </c>
      <c r="I9" s="124" t="str">
        <f>Łódzki!E10</f>
        <v>-</v>
      </c>
      <c r="J9" s="124" t="str">
        <f>Małopolski!E10</f>
        <v>-</v>
      </c>
      <c r="K9" s="124" t="str">
        <f>Mazowiecki!E10</f>
        <v>-</v>
      </c>
      <c r="L9" s="124" t="str">
        <f>Opolski!E10</f>
        <v>-</v>
      </c>
      <c r="M9" s="124" t="str">
        <f>Podkarpacki!E10</f>
        <v>-</v>
      </c>
      <c r="N9" s="124" t="str">
        <f>Podlaski!E10</f>
        <v>-</v>
      </c>
      <c r="O9" s="124" t="str">
        <f>Pomorski!E10</f>
        <v>-</v>
      </c>
      <c r="P9" s="124" t="str">
        <f>Śląski!E10</f>
        <v>-</v>
      </c>
      <c r="Q9" s="124" t="str">
        <f>Świętokrzyski!E10</f>
        <v>-</v>
      </c>
      <c r="R9" s="124" t="str">
        <f>WarmińskoMazurski!E10</f>
        <v>-</v>
      </c>
      <c r="S9" s="124" t="str">
        <f>Wielkopolski!E10</f>
        <v>-</v>
      </c>
      <c r="T9" s="124" t="str">
        <f>Zachodniopomorski!E10</f>
        <v>-</v>
      </c>
    </row>
    <row r="10" spans="1:20" ht="22.5">
      <c r="A10" s="103" t="s">
        <v>64</v>
      </c>
      <c r="B10" s="45" t="s">
        <v>65</v>
      </c>
      <c r="C10" s="124" t="str">
        <f>CENTRALA!E11</f>
        <v>-</v>
      </c>
      <c r="D10" s="127">
        <f t="shared" si="0"/>
        <v>0</v>
      </c>
      <c r="E10" s="124" t="str">
        <f>Dolnośląski!E11</f>
        <v>-</v>
      </c>
      <c r="F10" s="124" t="str">
        <f>KujawskoPomorski!E11</f>
        <v>-</v>
      </c>
      <c r="G10" s="124" t="str">
        <f>Lubelski!E11</f>
        <v>-</v>
      </c>
      <c r="H10" s="124" t="str">
        <f>Lubuski!E11</f>
        <v>-</v>
      </c>
      <c r="I10" s="124" t="str">
        <f>Łódzki!E11</f>
        <v>-</v>
      </c>
      <c r="J10" s="124" t="str">
        <f>Małopolski!E11</f>
        <v>-</v>
      </c>
      <c r="K10" s="124" t="str">
        <f>Mazowiecki!E11</f>
        <v>-</v>
      </c>
      <c r="L10" s="124" t="str">
        <f>Opolski!E11</f>
        <v>-</v>
      </c>
      <c r="M10" s="124" t="str">
        <f>Podkarpacki!E11</f>
        <v>-</v>
      </c>
      <c r="N10" s="124" t="str">
        <f>Podlaski!E11</f>
        <v>-</v>
      </c>
      <c r="O10" s="124" t="str">
        <f>Pomorski!E11</f>
        <v>-</v>
      </c>
      <c r="P10" s="124" t="str">
        <f>Śląski!E11</f>
        <v>-</v>
      </c>
      <c r="Q10" s="124" t="str">
        <f>Świętokrzyski!E11</f>
        <v>-</v>
      </c>
      <c r="R10" s="124" t="str">
        <f>WarmińskoMazurski!E11</f>
        <v>-</v>
      </c>
      <c r="S10" s="124" t="str">
        <f>Wielkopolski!E11</f>
        <v>-</v>
      </c>
      <c r="T10" s="124" t="str">
        <f>Zachodniopomorski!E11</f>
        <v>-</v>
      </c>
    </row>
    <row r="11" spans="1:20" ht="22.5">
      <c r="A11" s="40" t="s">
        <v>4</v>
      </c>
      <c r="B11" s="102" t="s">
        <v>171</v>
      </c>
      <c r="C11" s="124" t="str">
        <f>CENTRALA!E12</f>
        <v>-</v>
      </c>
      <c r="D11" s="127">
        <f t="shared" si="0"/>
        <v>0</v>
      </c>
      <c r="E11" s="124" t="str">
        <f>Dolnośląski!E12</f>
        <v>-</v>
      </c>
      <c r="F11" s="124" t="str">
        <f>KujawskoPomorski!E12</f>
        <v>-</v>
      </c>
      <c r="G11" s="124" t="str">
        <f>Lubelski!E12</f>
        <v>-</v>
      </c>
      <c r="H11" s="124" t="str">
        <f>Lubuski!E12</f>
        <v>-</v>
      </c>
      <c r="I11" s="124" t="str">
        <f>Łódzki!E12</f>
        <v>-</v>
      </c>
      <c r="J11" s="124" t="str">
        <f>Małopolski!E12</f>
        <v>-</v>
      </c>
      <c r="K11" s="124" t="str">
        <f>Mazowiecki!E12</f>
        <v>-</v>
      </c>
      <c r="L11" s="124" t="str">
        <f>Opolski!E12</f>
        <v>-</v>
      </c>
      <c r="M11" s="124" t="str">
        <f>Podkarpacki!E12</f>
        <v>-</v>
      </c>
      <c r="N11" s="124" t="str">
        <f>Podlaski!E12</f>
        <v>-</v>
      </c>
      <c r="O11" s="124" t="str">
        <f>Pomorski!E12</f>
        <v>-</v>
      </c>
      <c r="P11" s="124" t="str">
        <f>Śląski!E12</f>
        <v>-</v>
      </c>
      <c r="Q11" s="124" t="str">
        <f>Świętokrzyski!E12</f>
        <v>-</v>
      </c>
      <c r="R11" s="124" t="str">
        <f>WarmińskoMazurski!E12</f>
        <v>-</v>
      </c>
      <c r="S11" s="124" t="str">
        <f>Wielkopolski!E12</f>
        <v>-</v>
      </c>
      <c r="T11" s="124" t="str">
        <f>Zachodniopomorski!E12</f>
        <v>-</v>
      </c>
    </row>
    <row r="12" spans="1:20" ht="22.5">
      <c r="A12" s="40" t="s">
        <v>5</v>
      </c>
      <c r="B12" s="102" t="s">
        <v>166</v>
      </c>
      <c r="C12" s="124" t="str">
        <f>CENTRALA!E13</f>
        <v>-</v>
      </c>
      <c r="D12" s="127">
        <f t="shared" si="0"/>
        <v>0</v>
      </c>
      <c r="E12" s="124" t="str">
        <f>Dolnośląski!E13</f>
        <v>-</v>
      </c>
      <c r="F12" s="124" t="str">
        <f>KujawskoPomorski!E13</f>
        <v>-</v>
      </c>
      <c r="G12" s="124" t="str">
        <f>Lubelski!E13</f>
        <v>-</v>
      </c>
      <c r="H12" s="124" t="str">
        <f>Lubuski!E13</f>
        <v>-</v>
      </c>
      <c r="I12" s="124" t="str">
        <f>Łódzki!E13</f>
        <v>-</v>
      </c>
      <c r="J12" s="124" t="str">
        <f>Małopolski!E13</f>
        <v>-</v>
      </c>
      <c r="K12" s="124" t="str">
        <f>Mazowiecki!E13</f>
        <v>-</v>
      </c>
      <c r="L12" s="124" t="str">
        <f>Opolski!E13</f>
        <v>-</v>
      </c>
      <c r="M12" s="124" t="str">
        <f>Podkarpacki!E13</f>
        <v>-</v>
      </c>
      <c r="N12" s="124" t="str">
        <f>Podlaski!E13</f>
        <v>-</v>
      </c>
      <c r="O12" s="124" t="str">
        <f>Pomorski!E13</f>
        <v>-</v>
      </c>
      <c r="P12" s="124" t="str">
        <f>Śląski!E13</f>
        <v>-</v>
      </c>
      <c r="Q12" s="124" t="str">
        <f>Świętokrzyski!E13</f>
        <v>-</v>
      </c>
      <c r="R12" s="124" t="str">
        <f>WarmińskoMazurski!E13</f>
        <v>-</v>
      </c>
      <c r="S12" s="124" t="str">
        <f>Wielkopolski!E13</f>
        <v>-</v>
      </c>
      <c r="T12" s="124" t="str">
        <f>Zachodniopomorski!E13</f>
        <v>-</v>
      </c>
    </row>
    <row r="13" spans="1:20" ht="40.5">
      <c r="A13" s="40" t="s">
        <v>6</v>
      </c>
      <c r="B13" s="102" t="s">
        <v>175</v>
      </c>
      <c r="C13" s="124" t="str">
        <f>CENTRALA!E14</f>
        <v>-</v>
      </c>
      <c r="D13" s="127">
        <f t="shared" si="0"/>
        <v>0</v>
      </c>
      <c r="E13" s="124" t="str">
        <f>Dolnośląski!E14</f>
        <v>-</v>
      </c>
      <c r="F13" s="124" t="str">
        <f>KujawskoPomorski!E14</f>
        <v>-</v>
      </c>
      <c r="G13" s="124" t="str">
        <f>Lubelski!E14</f>
        <v>-</v>
      </c>
      <c r="H13" s="124" t="str">
        <f>Lubuski!E14</f>
        <v>-</v>
      </c>
      <c r="I13" s="124" t="str">
        <f>Łódzki!E14</f>
        <v>-</v>
      </c>
      <c r="J13" s="124" t="str">
        <f>Małopolski!E14</f>
        <v>-</v>
      </c>
      <c r="K13" s="124" t="str">
        <f>Mazowiecki!E14</f>
        <v>-</v>
      </c>
      <c r="L13" s="124" t="str">
        <f>Opolski!E14</f>
        <v>-</v>
      </c>
      <c r="M13" s="124" t="str">
        <f>Podkarpacki!E14</f>
        <v>-</v>
      </c>
      <c r="N13" s="124" t="str">
        <f>Podlaski!E14</f>
        <v>-</v>
      </c>
      <c r="O13" s="124" t="str">
        <f>Pomorski!E14</f>
        <v>-</v>
      </c>
      <c r="P13" s="124" t="str">
        <f>Śląski!E14</f>
        <v>-</v>
      </c>
      <c r="Q13" s="124" t="str">
        <f>Świętokrzyski!E14</f>
        <v>-</v>
      </c>
      <c r="R13" s="124" t="str">
        <f>WarmińskoMazurski!E14</f>
        <v>-</v>
      </c>
      <c r="S13" s="124" t="str">
        <f>Wielkopolski!E14</f>
        <v>-</v>
      </c>
      <c r="T13" s="124" t="str">
        <f>Zachodniopomorski!E14</f>
        <v>-</v>
      </c>
    </row>
    <row r="14" spans="1:20" ht="22.5">
      <c r="A14" s="40" t="s">
        <v>7</v>
      </c>
      <c r="B14" s="102" t="s">
        <v>174</v>
      </c>
      <c r="C14" s="124" t="str">
        <f>CENTRALA!E15</f>
        <v>-</v>
      </c>
      <c r="D14" s="127">
        <f t="shared" si="0"/>
        <v>0</v>
      </c>
      <c r="E14" s="124" t="str">
        <f>Dolnośląski!E15</f>
        <v>-</v>
      </c>
      <c r="F14" s="124" t="str">
        <f>KujawskoPomorski!E15</f>
        <v>-</v>
      </c>
      <c r="G14" s="124" t="str">
        <f>Lubelski!E15</f>
        <v>-</v>
      </c>
      <c r="H14" s="124" t="str">
        <f>Lubuski!E15</f>
        <v>-</v>
      </c>
      <c r="I14" s="124" t="str">
        <f>Łódzki!E15</f>
        <v>-</v>
      </c>
      <c r="J14" s="124" t="str">
        <f>Małopolski!E15</f>
        <v>-</v>
      </c>
      <c r="K14" s="124" t="str">
        <f>Mazowiecki!E15</f>
        <v>-</v>
      </c>
      <c r="L14" s="124" t="str">
        <f>Opolski!E15</f>
        <v>-</v>
      </c>
      <c r="M14" s="124" t="str">
        <f>Podkarpacki!E15</f>
        <v>-</v>
      </c>
      <c r="N14" s="124" t="str">
        <f>Podlaski!E15</f>
        <v>-</v>
      </c>
      <c r="O14" s="124" t="str">
        <f>Pomorski!E15</f>
        <v>-</v>
      </c>
      <c r="P14" s="124" t="str">
        <f>Śląski!E15</f>
        <v>-</v>
      </c>
      <c r="Q14" s="124" t="str">
        <f>Świętokrzyski!E15</f>
        <v>-</v>
      </c>
      <c r="R14" s="124" t="str">
        <f>WarmińskoMazurski!E15</f>
        <v>-</v>
      </c>
      <c r="S14" s="124" t="str">
        <f>Wielkopolski!E15</f>
        <v>-</v>
      </c>
      <c r="T14" s="124" t="str">
        <f>Zachodniopomorski!E15</f>
        <v>-</v>
      </c>
    </row>
    <row r="15" spans="1:20" ht="22.5">
      <c r="A15" s="40" t="s">
        <v>8</v>
      </c>
      <c r="B15" s="102" t="s">
        <v>167</v>
      </c>
      <c r="C15" s="124" t="str">
        <f>CENTRALA!E16</f>
        <v>-</v>
      </c>
      <c r="D15" s="127">
        <f t="shared" si="0"/>
        <v>0</v>
      </c>
      <c r="E15" s="124" t="str">
        <f>Dolnośląski!E16</f>
        <v>-</v>
      </c>
      <c r="F15" s="124" t="str">
        <f>KujawskoPomorski!E16</f>
        <v>-</v>
      </c>
      <c r="G15" s="124" t="str">
        <f>Lubelski!E16</f>
        <v>-</v>
      </c>
      <c r="H15" s="124" t="str">
        <f>Lubuski!E16</f>
        <v>-</v>
      </c>
      <c r="I15" s="124" t="str">
        <f>Łódzki!E16</f>
        <v>-</v>
      </c>
      <c r="J15" s="124" t="str">
        <f>Małopolski!E16</f>
        <v>-</v>
      </c>
      <c r="K15" s="124" t="str">
        <f>Mazowiecki!E16</f>
        <v>-</v>
      </c>
      <c r="L15" s="124" t="str">
        <f>Opolski!E16</f>
        <v>-</v>
      </c>
      <c r="M15" s="124" t="str">
        <f>Podkarpacki!E16</f>
        <v>-</v>
      </c>
      <c r="N15" s="124" t="str">
        <f>Podlaski!E16</f>
        <v>-</v>
      </c>
      <c r="O15" s="124" t="str">
        <f>Pomorski!E16</f>
        <v>-</v>
      </c>
      <c r="P15" s="124" t="str">
        <f>Śląski!E16</f>
        <v>-</v>
      </c>
      <c r="Q15" s="124" t="str">
        <f>Świętokrzyski!E16</f>
        <v>-</v>
      </c>
      <c r="R15" s="124" t="str">
        <f>WarmińskoMazurski!E16</f>
        <v>-</v>
      </c>
      <c r="S15" s="124" t="str">
        <f>Wielkopolski!E16</f>
        <v>-</v>
      </c>
      <c r="T15" s="124" t="str">
        <f>Zachodniopomorski!E16</f>
        <v>-</v>
      </c>
    </row>
    <row r="16" spans="1:20" ht="22.5">
      <c r="A16" s="40" t="s">
        <v>9</v>
      </c>
      <c r="B16" s="102" t="s">
        <v>168</v>
      </c>
      <c r="C16" s="124" t="str">
        <f>CENTRALA!E17</f>
        <v>-</v>
      </c>
      <c r="D16" s="127">
        <f t="shared" si="0"/>
        <v>0</v>
      </c>
      <c r="E16" s="124" t="str">
        <f>Dolnośląski!E17</f>
        <v>-</v>
      </c>
      <c r="F16" s="124" t="str">
        <f>KujawskoPomorski!E17</f>
        <v>-</v>
      </c>
      <c r="G16" s="124" t="str">
        <f>Lubelski!E17</f>
        <v>-</v>
      </c>
      <c r="H16" s="124" t="str">
        <f>Lubuski!E17</f>
        <v>-</v>
      </c>
      <c r="I16" s="124" t="str">
        <f>Łódzki!E17</f>
        <v>-</v>
      </c>
      <c r="J16" s="124" t="str">
        <f>Małopolski!E17</f>
        <v>-</v>
      </c>
      <c r="K16" s="124" t="str">
        <f>Mazowiecki!E17</f>
        <v>-</v>
      </c>
      <c r="L16" s="124" t="str">
        <f>Opolski!E17</f>
        <v>-</v>
      </c>
      <c r="M16" s="124" t="str">
        <f>Podkarpacki!E17</f>
        <v>-</v>
      </c>
      <c r="N16" s="124" t="str">
        <f>Podlaski!E17</f>
        <v>-</v>
      </c>
      <c r="O16" s="124" t="str">
        <f>Pomorski!E17</f>
        <v>-</v>
      </c>
      <c r="P16" s="124" t="str">
        <f>Śląski!E17</f>
        <v>-</v>
      </c>
      <c r="Q16" s="124" t="str">
        <f>Świętokrzyski!E17</f>
        <v>-</v>
      </c>
      <c r="R16" s="124" t="str">
        <f>WarmińskoMazurski!E17</f>
        <v>-</v>
      </c>
      <c r="S16" s="124" t="str">
        <f>Wielkopolski!E17</f>
        <v>-</v>
      </c>
      <c r="T16" s="124" t="str">
        <f>Zachodniopomorski!E17</f>
        <v>-</v>
      </c>
    </row>
    <row r="17" spans="1:20" ht="22.5">
      <c r="A17" s="40" t="s">
        <v>10</v>
      </c>
      <c r="B17" s="102" t="s">
        <v>176</v>
      </c>
      <c r="C17" s="124" t="str">
        <f>CENTRALA!E18</f>
        <v>-</v>
      </c>
      <c r="D17" s="127">
        <f t="shared" si="0"/>
        <v>0</v>
      </c>
      <c r="E17" s="124" t="str">
        <f>Dolnośląski!E18</f>
        <v>-</v>
      </c>
      <c r="F17" s="124" t="str">
        <f>KujawskoPomorski!E18</f>
        <v>-</v>
      </c>
      <c r="G17" s="124" t="str">
        <f>Lubelski!E18</f>
        <v>-</v>
      </c>
      <c r="H17" s="124" t="str">
        <f>Lubuski!E18</f>
        <v>-</v>
      </c>
      <c r="I17" s="124" t="str">
        <f>Łódzki!E18</f>
        <v>-</v>
      </c>
      <c r="J17" s="124" t="str">
        <f>Małopolski!E18</f>
        <v>-</v>
      </c>
      <c r="K17" s="124" t="str">
        <f>Mazowiecki!E18</f>
        <v>-</v>
      </c>
      <c r="L17" s="124" t="str">
        <f>Opolski!E18</f>
        <v>-</v>
      </c>
      <c r="M17" s="124" t="str">
        <f>Podkarpacki!E18</f>
        <v>-</v>
      </c>
      <c r="N17" s="124" t="str">
        <f>Podlaski!E18</f>
        <v>-</v>
      </c>
      <c r="O17" s="124" t="str">
        <f>Pomorski!E18</f>
        <v>-</v>
      </c>
      <c r="P17" s="124" t="str">
        <f>Śląski!E18</f>
        <v>-</v>
      </c>
      <c r="Q17" s="124" t="str">
        <f>Świętokrzyski!E18</f>
        <v>-</v>
      </c>
      <c r="R17" s="124" t="str">
        <f>WarmińskoMazurski!E18</f>
        <v>-</v>
      </c>
      <c r="S17" s="124" t="str">
        <f>Wielkopolski!E18</f>
        <v>-</v>
      </c>
      <c r="T17" s="124" t="str">
        <f>Zachodniopomorski!E18</f>
        <v>-</v>
      </c>
    </row>
    <row r="18" spans="1:20" ht="40.5">
      <c r="A18" s="40" t="s">
        <v>11</v>
      </c>
      <c r="B18" s="102" t="s">
        <v>169</v>
      </c>
      <c r="C18" s="124" t="str">
        <f>CENTRALA!E19</f>
        <v>-</v>
      </c>
      <c r="D18" s="127">
        <f t="shared" si="0"/>
        <v>0</v>
      </c>
      <c r="E18" s="124" t="str">
        <f>Dolnośląski!E19</f>
        <v>-</v>
      </c>
      <c r="F18" s="124" t="str">
        <f>KujawskoPomorski!E19</f>
        <v>-</v>
      </c>
      <c r="G18" s="124" t="str">
        <f>Lubelski!E19</f>
        <v>-</v>
      </c>
      <c r="H18" s="124" t="str">
        <f>Lubuski!E19</f>
        <v>-</v>
      </c>
      <c r="I18" s="124" t="str">
        <f>Łódzki!E19</f>
        <v>-</v>
      </c>
      <c r="J18" s="124" t="str">
        <f>Małopolski!E19</f>
        <v>-</v>
      </c>
      <c r="K18" s="124" t="str">
        <f>Mazowiecki!E19</f>
        <v>-</v>
      </c>
      <c r="L18" s="124" t="str">
        <f>Opolski!E19</f>
        <v>-</v>
      </c>
      <c r="M18" s="124" t="str">
        <f>Podkarpacki!E19</f>
        <v>-</v>
      </c>
      <c r="N18" s="124" t="str">
        <f>Podlaski!E19</f>
        <v>-</v>
      </c>
      <c r="O18" s="124" t="str">
        <f>Pomorski!E19</f>
        <v>-</v>
      </c>
      <c r="P18" s="124" t="str">
        <f>Śląski!E19</f>
        <v>-</v>
      </c>
      <c r="Q18" s="124" t="str">
        <f>Świętokrzyski!E19</f>
        <v>-</v>
      </c>
      <c r="R18" s="124" t="str">
        <f>WarmińskoMazurski!E19</f>
        <v>-</v>
      </c>
      <c r="S18" s="124" t="str">
        <f>Wielkopolski!E19</f>
        <v>-</v>
      </c>
      <c r="T18" s="124" t="str">
        <f>Zachodniopomorski!E19</f>
        <v>-</v>
      </c>
    </row>
    <row r="19" spans="1:20" ht="22.5">
      <c r="A19" s="40" t="s">
        <v>12</v>
      </c>
      <c r="B19" s="102" t="s">
        <v>170</v>
      </c>
      <c r="C19" s="124" t="str">
        <f>CENTRALA!E20</f>
        <v>-</v>
      </c>
      <c r="D19" s="127">
        <f t="shared" si="0"/>
        <v>0</v>
      </c>
      <c r="E19" s="124" t="str">
        <f>Dolnośląski!E20</f>
        <v>-</v>
      </c>
      <c r="F19" s="124" t="str">
        <f>KujawskoPomorski!E20</f>
        <v>-</v>
      </c>
      <c r="G19" s="124" t="str">
        <f>Lubelski!E20</f>
        <v>-</v>
      </c>
      <c r="H19" s="124" t="str">
        <f>Lubuski!E20</f>
        <v>-</v>
      </c>
      <c r="I19" s="124" t="str">
        <f>Łódzki!E20</f>
        <v>-</v>
      </c>
      <c r="J19" s="124" t="str">
        <f>Małopolski!E20</f>
        <v>-</v>
      </c>
      <c r="K19" s="124" t="str">
        <f>Mazowiecki!E20</f>
        <v>-</v>
      </c>
      <c r="L19" s="124" t="str">
        <f>Opolski!E20</f>
        <v>-</v>
      </c>
      <c r="M19" s="124" t="str">
        <f>Podkarpacki!E20</f>
        <v>-</v>
      </c>
      <c r="N19" s="124" t="str">
        <f>Podlaski!E20</f>
        <v>-</v>
      </c>
      <c r="O19" s="124" t="str">
        <f>Pomorski!E20</f>
        <v>-</v>
      </c>
      <c r="P19" s="124" t="str">
        <f>Śląski!E20</f>
        <v>-</v>
      </c>
      <c r="Q19" s="124" t="str">
        <f>Świętokrzyski!E20</f>
        <v>-</v>
      </c>
      <c r="R19" s="124" t="str">
        <f>WarmińskoMazurski!E20</f>
        <v>-</v>
      </c>
      <c r="S19" s="124" t="str">
        <f>Wielkopolski!E20</f>
        <v>-</v>
      </c>
      <c r="T19" s="124" t="str">
        <f>Zachodniopomorski!E20</f>
        <v>-</v>
      </c>
    </row>
    <row r="20" spans="1:20" ht="40.5">
      <c r="A20" s="40" t="s">
        <v>14</v>
      </c>
      <c r="B20" s="46" t="s">
        <v>13</v>
      </c>
      <c r="C20" s="124" t="str">
        <f>CENTRALA!E21</f>
        <v>-</v>
      </c>
      <c r="D20" s="127">
        <f t="shared" si="0"/>
        <v>0</v>
      </c>
      <c r="E20" s="124" t="str">
        <f>Dolnośląski!E21</f>
        <v>-</v>
      </c>
      <c r="F20" s="124" t="str">
        <f>KujawskoPomorski!E21</f>
        <v>-</v>
      </c>
      <c r="G20" s="124" t="str">
        <f>Lubelski!E21</f>
        <v>-</v>
      </c>
      <c r="H20" s="124" t="str">
        <f>Lubuski!E21</f>
        <v>-</v>
      </c>
      <c r="I20" s="124" t="str">
        <f>Łódzki!E21</f>
        <v>-</v>
      </c>
      <c r="J20" s="124" t="str">
        <f>Małopolski!E21</f>
        <v>-</v>
      </c>
      <c r="K20" s="124" t="str">
        <f>Mazowiecki!E21</f>
        <v>-</v>
      </c>
      <c r="L20" s="124" t="str">
        <f>Opolski!E21</f>
        <v>-</v>
      </c>
      <c r="M20" s="124" t="str">
        <f>Podkarpacki!E21</f>
        <v>-</v>
      </c>
      <c r="N20" s="124" t="str">
        <f>Podlaski!E21</f>
        <v>-</v>
      </c>
      <c r="O20" s="124" t="str">
        <f>Pomorski!E21</f>
        <v>-</v>
      </c>
      <c r="P20" s="124" t="str">
        <f>Śląski!E21</f>
        <v>-</v>
      </c>
      <c r="Q20" s="124" t="str">
        <f>Świętokrzyski!E21</f>
        <v>-</v>
      </c>
      <c r="R20" s="124" t="str">
        <f>WarmińskoMazurski!E21</f>
        <v>-</v>
      </c>
      <c r="S20" s="124" t="str">
        <f>Wielkopolski!E21</f>
        <v>-</v>
      </c>
      <c r="T20" s="124" t="str">
        <f>Zachodniopomorski!E21</f>
        <v>-</v>
      </c>
    </row>
    <row r="21" spans="1:20" ht="22.5">
      <c r="A21" s="41" t="s">
        <v>15</v>
      </c>
      <c r="B21" s="102" t="s">
        <v>172</v>
      </c>
      <c r="C21" s="124" t="str">
        <f>CENTRALA!E22</f>
        <v>-</v>
      </c>
      <c r="D21" s="127">
        <f t="shared" si="0"/>
        <v>0</v>
      </c>
      <c r="E21" s="124" t="str">
        <f>Dolnośląski!E22</f>
        <v>-</v>
      </c>
      <c r="F21" s="124" t="str">
        <f>KujawskoPomorski!E22</f>
        <v>-</v>
      </c>
      <c r="G21" s="124" t="str">
        <f>Lubelski!E22</f>
        <v>-</v>
      </c>
      <c r="H21" s="124" t="str">
        <f>Lubuski!E22</f>
        <v>-</v>
      </c>
      <c r="I21" s="124" t="str">
        <f>Łódzki!E22</f>
        <v>-</v>
      </c>
      <c r="J21" s="124" t="str">
        <f>Małopolski!E22</f>
        <v>-</v>
      </c>
      <c r="K21" s="124" t="str">
        <f>Mazowiecki!E22</f>
        <v>-</v>
      </c>
      <c r="L21" s="124" t="str">
        <f>Opolski!E22</f>
        <v>-</v>
      </c>
      <c r="M21" s="124" t="str">
        <f>Podkarpacki!E22</f>
        <v>-</v>
      </c>
      <c r="N21" s="124" t="str">
        <f>Podlaski!E22</f>
        <v>-</v>
      </c>
      <c r="O21" s="124" t="str">
        <f>Pomorski!E22</f>
        <v>-</v>
      </c>
      <c r="P21" s="124" t="str">
        <f>Śląski!E22</f>
        <v>-</v>
      </c>
      <c r="Q21" s="124" t="str">
        <f>Świętokrzyski!E22</f>
        <v>-</v>
      </c>
      <c r="R21" s="124" t="str">
        <f>WarmińskoMazurski!E22</f>
        <v>-</v>
      </c>
      <c r="S21" s="124" t="str">
        <f>Wielkopolski!E22</f>
        <v>-</v>
      </c>
      <c r="T21" s="124" t="str">
        <f>Zachodniopomorski!E22</f>
        <v>-</v>
      </c>
    </row>
    <row r="22" spans="1:20" ht="22.5">
      <c r="A22" s="39" t="s">
        <v>177</v>
      </c>
      <c r="B22" s="45" t="s">
        <v>66</v>
      </c>
      <c r="C22" s="124" t="str">
        <f>CENTRALA!E23</f>
        <v>-</v>
      </c>
      <c r="D22" s="127">
        <f t="shared" si="0"/>
        <v>0</v>
      </c>
      <c r="E22" s="124" t="str">
        <f>Dolnośląski!E23</f>
        <v>-</v>
      </c>
      <c r="F22" s="124" t="str">
        <f>KujawskoPomorski!E23</f>
        <v>-</v>
      </c>
      <c r="G22" s="124" t="str">
        <f>Lubelski!E23</f>
        <v>-</v>
      </c>
      <c r="H22" s="124" t="str">
        <f>Lubuski!E23</f>
        <v>-</v>
      </c>
      <c r="I22" s="124" t="str">
        <f>Łódzki!E23</f>
        <v>-</v>
      </c>
      <c r="J22" s="124" t="str">
        <f>Małopolski!E23</f>
        <v>-</v>
      </c>
      <c r="K22" s="124" t="str">
        <f>Mazowiecki!E23</f>
        <v>-</v>
      </c>
      <c r="L22" s="124" t="str">
        <f>Opolski!E23</f>
        <v>-</v>
      </c>
      <c r="M22" s="124" t="str">
        <f>Podkarpacki!E23</f>
        <v>-</v>
      </c>
      <c r="N22" s="124" t="str">
        <f>Podlaski!E23</f>
        <v>-</v>
      </c>
      <c r="O22" s="124" t="str">
        <f>Pomorski!E23</f>
        <v>-</v>
      </c>
      <c r="P22" s="124" t="str">
        <f>Śląski!E23</f>
        <v>-</v>
      </c>
      <c r="Q22" s="124" t="str">
        <f>Świętokrzyski!E23</f>
        <v>-</v>
      </c>
      <c r="R22" s="124" t="str">
        <f>WarmińskoMazurski!E23</f>
        <v>-</v>
      </c>
      <c r="S22" s="124" t="str">
        <f>Wielkopolski!E23</f>
        <v>-</v>
      </c>
      <c r="T22" s="124" t="str">
        <f>Zachodniopomorski!E23</f>
        <v>-</v>
      </c>
    </row>
    <row r="23" spans="1:20" ht="40.5">
      <c r="A23" s="42" t="s">
        <v>16</v>
      </c>
      <c r="B23" s="47" t="s">
        <v>140</v>
      </c>
      <c r="C23" s="124" t="str">
        <f>CENTRALA!E24</f>
        <v>-</v>
      </c>
      <c r="D23" s="127">
        <f t="shared" si="0"/>
        <v>0</v>
      </c>
      <c r="E23" s="124" t="str">
        <f>Dolnośląski!E24</f>
        <v>-</v>
      </c>
      <c r="F23" s="124" t="str">
        <f>KujawskoPomorski!E24</f>
        <v>-</v>
      </c>
      <c r="G23" s="124" t="str">
        <f>Lubelski!E24</f>
        <v>-</v>
      </c>
      <c r="H23" s="124" t="str">
        <f>Lubuski!E24</f>
        <v>-</v>
      </c>
      <c r="I23" s="124" t="str">
        <f>Łódzki!E24</f>
        <v>-</v>
      </c>
      <c r="J23" s="124" t="str">
        <f>Małopolski!E24</f>
        <v>-</v>
      </c>
      <c r="K23" s="124" t="str">
        <f>Mazowiecki!E24</f>
        <v>-</v>
      </c>
      <c r="L23" s="124" t="str">
        <f>Opolski!E24</f>
        <v>-</v>
      </c>
      <c r="M23" s="124" t="str">
        <f>Podkarpacki!E24</f>
        <v>-</v>
      </c>
      <c r="N23" s="124" t="str">
        <f>Podlaski!E24</f>
        <v>-</v>
      </c>
      <c r="O23" s="124" t="str">
        <f>Pomorski!E24</f>
        <v>-</v>
      </c>
      <c r="P23" s="124" t="str">
        <f>Śląski!E24</f>
        <v>-</v>
      </c>
      <c r="Q23" s="124" t="str">
        <f>Świętokrzyski!E24</f>
        <v>-</v>
      </c>
      <c r="R23" s="124" t="str">
        <f>WarmińskoMazurski!E24</f>
        <v>-</v>
      </c>
      <c r="S23" s="124" t="str">
        <f>Wielkopolski!E24</f>
        <v>-</v>
      </c>
      <c r="T23" s="124" t="str">
        <f>Zachodniopomorski!E24</f>
        <v>-</v>
      </c>
    </row>
    <row r="24" spans="1:20" ht="40.5">
      <c r="A24" s="42" t="s">
        <v>137</v>
      </c>
      <c r="B24" s="48" t="s">
        <v>60</v>
      </c>
      <c r="C24" s="124" t="str">
        <f>CENTRALA!E25</f>
        <v>-</v>
      </c>
      <c r="D24" s="127">
        <f t="shared" si="0"/>
        <v>0</v>
      </c>
      <c r="E24" s="124" t="str">
        <f>Dolnośląski!E25</f>
        <v>-</v>
      </c>
      <c r="F24" s="124" t="str">
        <f>KujawskoPomorski!E25</f>
        <v>-</v>
      </c>
      <c r="G24" s="124" t="str">
        <f>Lubelski!E25</f>
        <v>-</v>
      </c>
      <c r="H24" s="124" t="str">
        <f>Lubuski!E25</f>
        <v>-</v>
      </c>
      <c r="I24" s="124" t="str">
        <f>Łódzki!E25</f>
        <v>-</v>
      </c>
      <c r="J24" s="124" t="str">
        <f>Małopolski!E25</f>
        <v>-</v>
      </c>
      <c r="K24" s="124" t="str">
        <f>Mazowiecki!E25</f>
        <v>-</v>
      </c>
      <c r="L24" s="124" t="str">
        <f>Opolski!E25</f>
        <v>-</v>
      </c>
      <c r="M24" s="124" t="str">
        <f>Podkarpacki!E25</f>
        <v>-</v>
      </c>
      <c r="N24" s="124" t="str">
        <f>Podlaski!E25</f>
        <v>-</v>
      </c>
      <c r="O24" s="124" t="str">
        <f>Pomorski!E25</f>
        <v>-</v>
      </c>
      <c r="P24" s="124" t="str">
        <f>Śląski!E25</f>
        <v>-</v>
      </c>
      <c r="Q24" s="124" t="str">
        <f>Świętokrzyski!E25</f>
        <v>-</v>
      </c>
      <c r="R24" s="124" t="str">
        <f>WarmińskoMazurski!E25</f>
        <v>-</v>
      </c>
      <c r="S24" s="124" t="str">
        <f>Wielkopolski!E25</f>
        <v>-</v>
      </c>
      <c r="T24" s="124" t="str">
        <f>Zachodniopomorski!E25</f>
        <v>-</v>
      </c>
    </row>
    <row r="25" spans="1:20" ht="40.5">
      <c r="A25" s="42" t="s">
        <v>138</v>
      </c>
      <c r="B25" s="48" t="s">
        <v>141</v>
      </c>
      <c r="C25" s="124" t="str">
        <f>CENTRALA!E26</f>
        <v>-</v>
      </c>
      <c r="D25" s="127">
        <f t="shared" si="0"/>
        <v>0</v>
      </c>
      <c r="E25" s="124" t="str">
        <f>Dolnośląski!E26</f>
        <v>-</v>
      </c>
      <c r="F25" s="124" t="str">
        <f>KujawskoPomorski!E26</f>
        <v>-</v>
      </c>
      <c r="G25" s="124" t="str">
        <f>Lubelski!E26</f>
        <v>-</v>
      </c>
      <c r="H25" s="124" t="str">
        <f>Lubuski!E26</f>
        <v>-</v>
      </c>
      <c r="I25" s="124" t="str">
        <f>Łódzki!E26</f>
        <v>-</v>
      </c>
      <c r="J25" s="124" t="str">
        <f>Małopolski!E26</f>
        <v>-</v>
      </c>
      <c r="K25" s="124" t="str">
        <f>Mazowiecki!E26</f>
        <v>-</v>
      </c>
      <c r="L25" s="124" t="str">
        <f>Opolski!E26</f>
        <v>-</v>
      </c>
      <c r="M25" s="124" t="str">
        <f>Podkarpacki!E26</f>
        <v>-</v>
      </c>
      <c r="N25" s="124" t="str">
        <f>Podlaski!E26</f>
        <v>-</v>
      </c>
      <c r="O25" s="124" t="str">
        <f>Pomorski!E26</f>
        <v>-</v>
      </c>
      <c r="P25" s="124" t="str">
        <f>Śląski!E26</f>
        <v>-</v>
      </c>
      <c r="Q25" s="124" t="str">
        <f>Świętokrzyski!E26</f>
        <v>-</v>
      </c>
      <c r="R25" s="124" t="str">
        <f>WarmińskoMazurski!E26</f>
        <v>-</v>
      </c>
      <c r="S25" s="124" t="str">
        <f>Wielkopolski!E26</f>
        <v>-</v>
      </c>
      <c r="T25" s="124" t="str">
        <f>Zachodniopomorski!E26</f>
        <v>-</v>
      </c>
    </row>
    <row r="26" spans="1:20" ht="22.5">
      <c r="A26" s="42" t="s">
        <v>139</v>
      </c>
      <c r="B26" s="48" t="s">
        <v>142</v>
      </c>
      <c r="C26" s="124" t="str">
        <f>CENTRALA!E27</f>
        <v>-</v>
      </c>
      <c r="D26" s="127">
        <f t="shared" si="0"/>
        <v>0</v>
      </c>
      <c r="E26" s="124" t="str">
        <f>Dolnośląski!E27</f>
        <v>-</v>
      </c>
      <c r="F26" s="124" t="str">
        <f>KujawskoPomorski!E27</f>
        <v>-</v>
      </c>
      <c r="G26" s="124" t="str">
        <f>Lubelski!E27</f>
        <v>-</v>
      </c>
      <c r="H26" s="124" t="str">
        <f>Lubuski!E27</f>
        <v>-</v>
      </c>
      <c r="I26" s="124" t="str">
        <f>Łódzki!E27</f>
        <v>-</v>
      </c>
      <c r="J26" s="124" t="str">
        <f>Małopolski!E27</f>
        <v>-</v>
      </c>
      <c r="K26" s="124" t="str">
        <f>Mazowiecki!E27</f>
        <v>-</v>
      </c>
      <c r="L26" s="124" t="str">
        <f>Opolski!E27</f>
        <v>-</v>
      </c>
      <c r="M26" s="124" t="str">
        <f>Podkarpacki!E27</f>
        <v>-</v>
      </c>
      <c r="N26" s="124" t="str">
        <f>Podlaski!E27</f>
        <v>-</v>
      </c>
      <c r="O26" s="124" t="str">
        <f>Pomorski!E27</f>
        <v>-</v>
      </c>
      <c r="P26" s="124" t="str">
        <f>Śląski!E27</f>
        <v>-</v>
      </c>
      <c r="Q26" s="124" t="str">
        <f>Świętokrzyski!E27</f>
        <v>-</v>
      </c>
      <c r="R26" s="124" t="str">
        <f>WarmińskoMazurski!E27</f>
        <v>-</v>
      </c>
      <c r="S26" s="124" t="str">
        <f>Wielkopolski!E27</f>
        <v>-</v>
      </c>
      <c r="T26" s="124" t="str">
        <f>Zachodniopomorski!E27</f>
        <v>-</v>
      </c>
    </row>
    <row r="27" spans="1:20" s="5" customFormat="1" ht="40.5" hidden="1">
      <c r="A27" s="43" t="s">
        <v>68</v>
      </c>
      <c r="B27" s="49" t="s">
        <v>69</v>
      </c>
      <c r="C27" s="124" t="str">
        <f>CENTRALA!E28</f>
        <v>-</v>
      </c>
      <c r="D27" s="105">
        <f t="shared" si="0"/>
        <v>0</v>
      </c>
      <c r="E27" s="124" t="str">
        <f>Dolnośląski!E28</f>
        <v>-</v>
      </c>
      <c r="F27" s="124" t="str">
        <f>KujawskoPomorski!E28</f>
        <v>-</v>
      </c>
      <c r="G27" s="124" t="str">
        <f>Lubelski!E28</f>
        <v>-</v>
      </c>
      <c r="H27" s="124" t="str">
        <f>Lubuski!E28</f>
        <v>-</v>
      </c>
      <c r="I27" s="124" t="str">
        <f>Łódzki!E28</f>
        <v>-</v>
      </c>
      <c r="J27" s="124" t="str">
        <f>Małopolski!E28</f>
        <v>-</v>
      </c>
      <c r="K27" s="124" t="str">
        <f>Mazowiecki!E28</f>
        <v>-</v>
      </c>
      <c r="L27" s="124" t="str">
        <f>Opolski!E28</f>
        <v>-</v>
      </c>
      <c r="M27" s="124" t="str">
        <f>Podkarpacki!E28</f>
        <v>-</v>
      </c>
      <c r="N27" s="124" t="str">
        <f>Podlaski!E28</f>
        <v>-</v>
      </c>
      <c r="O27" s="124" t="str">
        <f>Pomorski!E28</f>
        <v>-</v>
      </c>
      <c r="P27" s="124" t="str">
        <f>Śląski!E28</f>
        <v>-</v>
      </c>
      <c r="Q27" s="124" t="str">
        <f>Świętokrzyski!E28</f>
        <v>-</v>
      </c>
      <c r="R27" s="124" t="str">
        <f>WarmińskoMazurski!E28</f>
        <v>-</v>
      </c>
      <c r="S27" s="124" t="str">
        <f>Wielkopolski!E28</f>
        <v>-</v>
      </c>
      <c r="T27" s="124" t="str">
        <f>Zachodniopomorski!E28</f>
        <v>-</v>
      </c>
    </row>
    <row r="28" spans="1:20" s="5" customFormat="1" ht="40.5" hidden="1">
      <c r="A28" s="43" t="s">
        <v>67</v>
      </c>
      <c r="B28" s="49" t="s">
        <v>70</v>
      </c>
      <c r="C28" s="124" t="str">
        <f>CENTRALA!E29</f>
        <v>-</v>
      </c>
      <c r="D28" s="105">
        <f t="shared" si="0"/>
        <v>0</v>
      </c>
      <c r="E28" s="124" t="str">
        <f>Dolnośląski!E29</f>
        <v>-</v>
      </c>
      <c r="F28" s="124" t="str">
        <f>KujawskoPomorski!E29</f>
        <v>-</v>
      </c>
      <c r="G28" s="124" t="str">
        <f>Lubelski!E29</f>
        <v>-</v>
      </c>
      <c r="H28" s="124" t="str">
        <f>Lubuski!E29</f>
        <v>-</v>
      </c>
      <c r="I28" s="124" t="str">
        <f>Łódzki!E29</f>
        <v>-</v>
      </c>
      <c r="J28" s="124" t="str">
        <f>Małopolski!E29</f>
        <v>-</v>
      </c>
      <c r="K28" s="124" t="str">
        <f>Mazowiecki!E29</f>
        <v>-</v>
      </c>
      <c r="L28" s="124" t="str">
        <f>Opolski!E29</f>
        <v>-</v>
      </c>
      <c r="M28" s="124" t="str">
        <f>Podkarpacki!E29</f>
        <v>-</v>
      </c>
      <c r="N28" s="124" t="str">
        <f>Podlaski!E29</f>
        <v>-</v>
      </c>
      <c r="O28" s="124" t="str">
        <f>Pomorski!E29</f>
        <v>-</v>
      </c>
      <c r="P28" s="124" t="str">
        <f>Śląski!E29</f>
        <v>-</v>
      </c>
      <c r="Q28" s="124" t="str">
        <f>Świętokrzyski!E29</f>
        <v>-</v>
      </c>
      <c r="R28" s="124" t="str">
        <f>WarmińskoMazurski!E29</f>
        <v>-</v>
      </c>
      <c r="S28" s="124" t="str">
        <f>Wielkopolski!E29</f>
        <v>-</v>
      </c>
      <c r="T28" s="124" t="str">
        <f>Zachodniopomorski!E29</f>
        <v>-</v>
      </c>
    </row>
    <row r="29" spans="1:20" s="3" customFormat="1" ht="22.5" hidden="1">
      <c r="A29" s="37" t="s">
        <v>17</v>
      </c>
      <c r="B29" s="57" t="s">
        <v>18</v>
      </c>
      <c r="C29" s="107" t="str">
        <f>CENTRALA!E30</f>
        <v>-</v>
      </c>
      <c r="D29" s="109">
        <f t="shared" si="0"/>
        <v>0</v>
      </c>
      <c r="E29" s="107" t="str">
        <f>Dolnośląski!E30</f>
        <v>-</v>
      </c>
      <c r="F29" s="107" t="str">
        <f>KujawskoPomorski!E30</f>
        <v>-</v>
      </c>
      <c r="G29" s="107" t="str">
        <f>Lubelski!E30</f>
        <v>-</v>
      </c>
      <c r="H29" s="107" t="str">
        <f>Lubuski!E30</f>
        <v>-</v>
      </c>
      <c r="I29" s="107" t="str">
        <f>Łódzki!E30</f>
        <v>-</v>
      </c>
      <c r="J29" s="107" t="str">
        <f>Małopolski!E30</f>
        <v>-</v>
      </c>
      <c r="K29" s="107" t="str">
        <f>Mazowiecki!E30</f>
        <v>-</v>
      </c>
      <c r="L29" s="107" t="str">
        <f>Opolski!E30</f>
        <v>-</v>
      </c>
      <c r="M29" s="107" t="str">
        <f>Podkarpacki!E30</f>
        <v>-</v>
      </c>
      <c r="N29" s="107" t="str">
        <f>Podlaski!E30</f>
        <v>-</v>
      </c>
      <c r="O29" s="107" t="str">
        <f>Pomorski!E30</f>
        <v>-</v>
      </c>
      <c r="P29" s="107" t="str">
        <f>Śląski!E30</f>
        <v>-</v>
      </c>
      <c r="Q29" s="107" t="str">
        <f>Świętokrzyski!E30</f>
        <v>-</v>
      </c>
      <c r="R29" s="107" t="str">
        <f>WarmińskoMazurski!E30</f>
        <v>-</v>
      </c>
      <c r="S29" s="107" t="str">
        <f>Wielkopolski!E30</f>
        <v>-</v>
      </c>
      <c r="T29" s="107" t="str">
        <f>Zachodniopomorski!E30</f>
        <v>-</v>
      </c>
    </row>
    <row r="30" spans="1:20" ht="22.5" hidden="1">
      <c r="A30" s="42" t="s">
        <v>19</v>
      </c>
      <c r="B30" s="51" t="s">
        <v>20</v>
      </c>
      <c r="C30" s="125" t="str">
        <f>CENTRALA!E31</f>
        <v>-</v>
      </c>
      <c r="D30" s="105">
        <f t="shared" si="0"/>
        <v>0</v>
      </c>
      <c r="E30" s="125" t="str">
        <f>Dolnośląski!E31</f>
        <v>-</v>
      </c>
      <c r="F30" s="125" t="str">
        <f>KujawskoPomorski!E31</f>
        <v>-</v>
      </c>
      <c r="G30" s="125" t="str">
        <f>Lubelski!E31</f>
        <v>-</v>
      </c>
      <c r="H30" s="125" t="str">
        <f>Lubuski!E31</f>
        <v>-</v>
      </c>
      <c r="I30" s="125" t="str">
        <f>Łódzki!E31</f>
        <v>-</v>
      </c>
      <c r="J30" s="125" t="str">
        <f>Małopolski!E31</f>
        <v>-</v>
      </c>
      <c r="K30" s="125" t="str">
        <f>Mazowiecki!E31</f>
        <v>-</v>
      </c>
      <c r="L30" s="125" t="str">
        <f>Opolski!E31</f>
        <v>-</v>
      </c>
      <c r="M30" s="125" t="str">
        <f>Podkarpacki!E31</f>
        <v>-</v>
      </c>
      <c r="N30" s="125" t="str">
        <f>Podlaski!E31</f>
        <v>-</v>
      </c>
      <c r="O30" s="125" t="str">
        <f>Pomorski!E31</f>
        <v>-</v>
      </c>
      <c r="P30" s="125" t="str">
        <f>Śląski!E31</f>
        <v>-</v>
      </c>
      <c r="Q30" s="125" t="str">
        <f>Świętokrzyski!E31</f>
        <v>-</v>
      </c>
      <c r="R30" s="124" t="str">
        <f>WarmińskoMazurski!E31</f>
        <v>-</v>
      </c>
      <c r="S30" s="124" t="str">
        <f>Wielkopolski!E31</f>
        <v>-</v>
      </c>
      <c r="T30" s="124" t="str">
        <f>Zachodniopomorski!E31</f>
        <v>-</v>
      </c>
    </row>
    <row r="31" spans="1:20" ht="22.5" hidden="1">
      <c r="A31" s="42" t="s">
        <v>21</v>
      </c>
      <c r="B31" s="51" t="s">
        <v>22</v>
      </c>
      <c r="C31" s="125" t="str">
        <f>CENTRALA!E32</f>
        <v>-</v>
      </c>
      <c r="D31" s="105">
        <f t="shared" si="0"/>
        <v>0</v>
      </c>
      <c r="E31" s="125" t="str">
        <f>Dolnośląski!E32</f>
        <v>-</v>
      </c>
      <c r="F31" s="125" t="str">
        <f>KujawskoPomorski!E32</f>
        <v>-</v>
      </c>
      <c r="G31" s="125" t="str">
        <f>Lubelski!E32</f>
        <v>-</v>
      </c>
      <c r="H31" s="125" t="str">
        <f>Lubuski!E32</f>
        <v>-</v>
      </c>
      <c r="I31" s="125" t="str">
        <f>Łódzki!E32</f>
        <v>-</v>
      </c>
      <c r="J31" s="125" t="str">
        <f>Małopolski!E32</f>
        <v>-</v>
      </c>
      <c r="K31" s="125" t="str">
        <f>Mazowiecki!E32</f>
        <v>-</v>
      </c>
      <c r="L31" s="125" t="str">
        <f>Opolski!E32</f>
        <v>-</v>
      </c>
      <c r="M31" s="125" t="str">
        <f>Podkarpacki!E32</f>
        <v>-</v>
      </c>
      <c r="N31" s="125" t="str">
        <f>Podlaski!E32</f>
        <v>-</v>
      </c>
      <c r="O31" s="125" t="str">
        <f>Pomorski!E32</f>
        <v>-</v>
      </c>
      <c r="P31" s="125" t="str">
        <f>Śląski!E32</f>
        <v>-</v>
      </c>
      <c r="Q31" s="125" t="str">
        <f>Świętokrzyski!E32</f>
        <v>-</v>
      </c>
      <c r="R31" s="124" t="str">
        <f>WarmińskoMazurski!E32</f>
        <v>-</v>
      </c>
      <c r="S31" s="124" t="str">
        <f>Wielkopolski!E32</f>
        <v>-</v>
      </c>
      <c r="T31" s="124" t="str">
        <f>Zachodniopomorski!E32</f>
        <v>-</v>
      </c>
    </row>
    <row r="32" spans="1:20" ht="22.5" hidden="1">
      <c r="A32" s="42" t="s">
        <v>23</v>
      </c>
      <c r="B32" s="52" t="s">
        <v>37</v>
      </c>
      <c r="C32" s="125" t="str">
        <f>CENTRALA!E33</f>
        <v>-</v>
      </c>
      <c r="D32" s="105">
        <f t="shared" si="0"/>
        <v>0</v>
      </c>
      <c r="E32" s="125" t="str">
        <f>Dolnośląski!E33</f>
        <v>-</v>
      </c>
      <c r="F32" s="125" t="str">
        <f>KujawskoPomorski!E33</f>
        <v>-</v>
      </c>
      <c r="G32" s="125" t="str">
        <f>Lubelski!E33</f>
        <v>-</v>
      </c>
      <c r="H32" s="125" t="str">
        <f>Lubuski!E33</f>
        <v>-</v>
      </c>
      <c r="I32" s="125" t="str">
        <f>Łódzki!E33</f>
        <v>-</v>
      </c>
      <c r="J32" s="125" t="str">
        <f>Małopolski!E33</f>
        <v>-</v>
      </c>
      <c r="K32" s="125" t="str">
        <f>Mazowiecki!E33</f>
        <v>-</v>
      </c>
      <c r="L32" s="125" t="str">
        <f>Opolski!E33</f>
        <v>-</v>
      </c>
      <c r="M32" s="125" t="str">
        <f>Podkarpacki!E33</f>
        <v>-</v>
      </c>
      <c r="N32" s="125" t="str">
        <f>Podlaski!E33</f>
        <v>-</v>
      </c>
      <c r="O32" s="125" t="str">
        <f>Pomorski!E33</f>
        <v>-</v>
      </c>
      <c r="P32" s="125" t="str">
        <f>Śląski!E33</f>
        <v>-</v>
      </c>
      <c r="Q32" s="125" t="str">
        <f>Świętokrzyski!E33</f>
        <v>-</v>
      </c>
      <c r="R32" s="124" t="str">
        <f>WarmińskoMazurski!E33</f>
        <v>-</v>
      </c>
      <c r="S32" s="124" t="str">
        <f>Wielkopolski!E33</f>
        <v>-</v>
      </c>
      <c r="T32" s="124" t="str">
        <f>Zachodniopomorski!E33</f>
        <v>-</v>
      </c>
    </row>
    <row r="33" spans="1:20" ht="22.5" hidden="1">
      <c r="A33" s="53" t="s">
        <v>45</v>
      </c>
      <c r="B33" s="54" t="s">
        <v>38</v>
      </c>
      <c r="C33" s="125" t="str">
        <f>CENTRALA!E34</f>
        <v>-</v>
      </c>
      <c r="D33" s="105">
        <f t="shared" si="0"/>
        <v>0</v>
      </c>
      <c r="E33" s="125" t="str">
        <f>Dolnośląski!E34</f>
        <v>-</v>
      </c>
      <c r="F33" s="125" t="str">
        <f>KujawskoPomorski!E34</f>
        <v>-</v>
      </c>
      <c r="G33" s="125" t="str">
        <f>Lubelski!E34</f>
        <v>-</v>
      </c>
      <c r="H33" s="125" t="str">
        <f>Lubuski!E34</f>
        <v>-</v>
      </c>
      <c r="I33" s="125" t="str">
        <f>Łódzki!E34</f>
        <v>-</v>
      </c>
      <c r="J33" s="125" t="str">
        <f>Małopolski!E34</f>
        <v>-</v>
      </c>
      <c r="K33" s="125" t="str">
        <f>Mazowiecki!E34</f>
        <v>-</v>
      </c>
      <c r="L33" s="125" t="str">
        <f>Opolski!E34</f>
        <v>-</v>
      </c>
      <c r="M33" s="125" t="str">
        <f>Podkarpacki!E34</f>
        <v>-</v>
      </c>
      <c r="N33" s="125" t="str">
        <f>Podlaski!E34</f>
        <v>-</v>
      </c>
      <c r="O33" s="125" t="str">
        <f>Pomorski!E34</f>
        <v>-</v>
      </c>
      <c r="P33" s="125" t="str">
        <f>Śląski!E34</f>
        <v>-</v>
      </c>
      <c r="Q33" s="125" t="str">
        <f>Świętokrzyski!E34</f>
        <v>-</v>
      </c>
      <c r="R33" s="124" t="str">
        <f>WarmińskoMazurski!E34</f>
        <v>-</v>
      </c>
      <c r="S33" s="124" t="str">
        <f>Wielkopolski!E34</f>
        <v>-</v>
      </c>
      <c r="T33" s="124" t="str">
        <f>Zachodniopomorski!E34</f>
        <v>-</v>
      </c>
    </row>
    <row r="34" spans="1:20" ht="22.5" hidden="1">
      <c r="A34" s="53" t="s">
        <v>46</v>
      </c>
      <c r="B34" s="55" t="s">
        <v>39</v>
      </c>
      <c r="C34" s="125" t="str">
        <f>CENTRALA!E35</f>
        <v>-</v>
      </c>
      <c r="D34" s="105">
        <f t="shared" si="0"/>
        <v>0</v>
      </c>
      <c r="E34" s="125" t="str">
        <f>Dolnośląski!E35</f>
        <v>-</v>
      </c>
      <c r="F34" s="125" t="str">
        <f>KujawskoPomorski!E35</f>
        <v>-</v>
      </c>
      <c r="G34" s="125" t="str">
        <f>Lubelski!E35</f>
        <v>-</v>
      </c>
      <c r="H34" s="125" t="str">
        <f>Lubuski!E35</f>
        <v>-</v>
      </c>
      <c r="I34" s="125" t="str">
        <f>Łódzki!E35</f>
        <v>-</v>
      </c>
      <c r="J34" s="125" t="str">
        <f>Małopolski!E35</f>
        <v>-</v>
      </c>
      <c r="K34" s="125" t="str">
        <f>Mazowiecki!E35</f>
        <v>-</v>
      </c>
      <c r="L34" s="125" t="str">
        <f>Opolski!E35</f>
        <v>-</v>
      </c>
      <c r="M34" s="125" t="str">
        <f>Podkarpacki!E35</f>
        <v>-</v>
      </c>
      <c r="N34" s="125" t="str">
        <f>Podlaski!E35</f>
        <v>-</v>
      </c>
      <c r="O34" s="125" t="str">
        <f>Pomorski!E35</f>
        <v>-</v>
      </c>
      <c r="P34" s="125" t="str">
        <f>Śląski!E35</f>
        <v>-</v>
      </c>
      <c r="Q34" s="125" t="str">
        <f>Świętokrzyski!E35</f>
        <v>-</v>
      </c>
      <c r="R34" s="124" t="str">
        <f>WarmińskoMazurski!E35</f>
        <v>-</v>
      </c>
      <c r="S34" s="124" t="str">
        <f>Wielkopolski!E35</f>
        <v>-</v>
      </c>
      <c r="T34" s="124" t="str">
        <f>Zachodniopomorski!E35</f>
        <v>-</v>
      </c>
    </row>
    <row r="35" spans="1:20" ht="22.5" hidden="1">
      <c r="A35" s="53" t="s">
        <v>47</v>
      </c>
      <c r="B35" s="54" t="s">
        <v>40</v>
      </c>
      <c r="C35" s="125" t="str">
        <f>CENTRALA!E36</f>
        <v>-</v>
      </c>
      <c r="D35" s="105">
        <f t="shared" si="0"/>
        <v>0</v>
      </c>
      <c r="E35" s="125" t="str">
        <f>Dolnośląski!E36</f>
        <v>-</v>
      </c>
      <c r="F35" s="125" t="str">
        <f>KujawskoPomorski!E36</f>
        <v>-</v>
      </c>
      <c r="G35" s="125" t="str">
        <f>Lubelski!E36</f>
        <v>-</v>
      </c>
      <c r="H35" s="125" t="str">
        <f>Lubuski!E36</f>
        <v>-</v>
      </c>
      <c r="I35" s="125" t="str">
        <f>Łódzki!E36</f>
        <v>-</v>
      </c>
      <c r="J35" s="125" t="str">
        <f>Małopolski!E36</f>
        <v>-</v>
      </c>
      <c r="K35" s="125" t="str">
        <f>Mazowiecki!E36</f>
        <v>-</v>
      </c>
      <c r="L35" s="125" t="str">
        <f>Opolski!E36</f>
        <v>-</v>
      </c>
      <c r="M35" s="125" t="str">
        <f>Podkarpacki!E36</f>
        <v>-</v>
      </c>
      <c r="N35" s="125" t="str">
        <f>Podlaski!E36</f>
        <v>-</v>
      </c>
      <c r="O35" s="125" t="str">
        <f>Pomorski!E36</f>
        <v>-</v>
      </c>
      <c r="P35" s="125" t="str">
        <f>Śląski!E36</f>
        <v>-</v>
      </c>
      <c r="Q35" s="125" t="str">
        <f>Świętokrzyski!E36</f>
        <v>-</v>
      </c>
      <c r="R35" s="124" t="str">
        <f>WarmińskoMazurski!E36</f>
        <v>-</v>
      </c>
      <c r="S35" s="124" t="str">
        <f>Wielkopolski!E36</f>
        <v>-</v>
      </c>
      <c r="T35" s="124" t="str">
        <f>Zachodniopomorski!E36</f>
        <v>-</v>
      </c>
    </row>
    <row r="36" spans="1:20" ht="22.5" hidden="1">
      <c r="A36" s="53" t="s">
        <v>48</v>
      </c>
      <c r="B36" s="54" t="s">
        <v>41</v>
      </c>
      <c r="C36" s="125" t="str">
        <f>CENTRALA!E37</f>
        <v>-</v>
      </c>
      <c r="D36" s="105">
        <f t="shared" si="0"/>
        <v>0</v>
      </c>
      <c r="E36" s="125" t="str">
        <f>Dolnośląski!E37</f>
        <v>-</v>
      </c>
      <c r="F36" s="125" t="str">
        <f>KujawskoPomorski!E37</f>
        <v>-</v>
      </c>
      <c r="G36" s="125" t="str">
        <f>Lubelski!E37</f>
        <v>-</v>
      </c>
      <c r="H36" s="125" t="str">
        <f>Lubuski!E37</f>
        <v>-</v>
      </c>
      <c r="I36" s="125" t="str">
        <f>Łódzki!E37</f>
        <v>-</v>
      </c>
      <c r="J36" s="125" t="str">
        <f>Małopolski!E37</f>
        <v>-</v>
      </c>
      <c r="K36" s="125" t="str">
        <f>Mazowiecki!E37</f>
        <v>-</v>
      </c>
      <c r="L36" s="125" t="str">
        <f>Opolski!E37</f>
        <v>-</v>
      </c>
      <c r="M36" s="125" t="str">
        <f>Podkarpacki!E37</f>
        <v>-</v>
      </c>
      <c r="N36" s="125" t="str">
        <f>Podlaski!E37</f>
        <v>-</v>
      </c>
      <c r="O36" s="125" t="str">
        <f>Pomorski!E37</f>
        <v>-</v>
      </c>
      <c r="P36" s="125" t="str">
        <f>Śląski!E37</f>
        <v>-</v>
      </c>
      <c r="Q36" s="125" t="str">
        <f>Świętokrzyski!E37</f>
        <v>-</v>
      </c>
      <c r="R36" s="124" t="str">
        <f>WarmińskoMazurski!E37</f>
        <v>-</v>
      </c>
      <c r="S36" s="124" t="str">
        <f>Wielkopolski!E37</f>
        <v>-</v>
      </c>
      <c r="T36" s="124" t="str">
        <f>Zachodniopomorski!E37</f>
        <v>-</v>
      </c>
    </row>
    <row r="37" spans="1:20" ht="22.5" hidden="1">
      <c r="A37" s="53" t="s">
        <v>49</v>
      </c>
      <c r="B37" s="54" t="s">
        <v>42</v>
      </c>
      <c r="C37" s="125" t="str">
        <f>CENTRALA!E38</f>
        <v>-</v>
      </c>
      <c r="D37" s="105">
        <f t="shared" si="0"/>
        <v>0</v>
      </c>
      <c r="E37" s="125" t="str">
        <f>Dolnośląski!E38</f>
        <v>-</v>
      </c>
      <c r="F37" s="125" t="str">
        <f>KujawskoPomorski!E38</f>
        <v>-</v>
      </c>
      <c r="G37" s="125" t="str">
        <f>Lubelski!E38</f>
        <v>-</v>
      </c>
      <c r="H37" s="125" t="str">
        <f>Lubuski!E38</f>
        <v>-</v>
      </c>
      <c r="I37" s="125" t="str">
        <f>Łódzki!E38</f>
        <v>-</v>
      </c>
      <c r="J37" s="125" t="str">
        <f>Małopolski!E38</f>
        <v>-</v>
      </c>
      <c r="K37" s="125" t="str">
        <f>Mazowiecki!E38</f>
        <v>-</v>
      </c>
      <c r="L37" s="125" t="str">
        <f>Opolski!E38</f>
        <v>-</v>
      </c>
      <c r="M37" s="125" t="str">
        <f>Podkarpacki!E38</f>
        <v>-</v>
      </c>
      <c r="N37" s="125" t="str">
        <f>Podlaski!E38</f>
        <v>-</v>
      </c>
      <c r="O37" s="125" t="str">
        <f>Pomorski!E38</f>
        <v>-</v>
      </c>
      <c r="P37" s="125" t="str">
        <f>Śląski!E38</f>
        <v>-</v>
      </c>
      <c r="Q37" s="125" t="str">
        <f>Świętokrzyski!E38</f>
        <v>-</v>
      </c>
      <c r="R37" s="124" t="str">
        <f>WarmińskoMazurski!E38</f>
        <v>-</v>
      </c>
      <c r="S37" s="124" t="str">
        <f>Wielkopolski!E38</f>
        <v>-</v>
      </c>
      <c r="T37" s="124" t="str">
        <f>Zachodniopomorski!E38</f>
        <v>-</v>
      </c>
    </row>
    <row r="38" spans="1:20" ht="22.5" hidden="1">
      <c r="A38" s="53" t="s">
        <v>50</v>
      </c>
      <c r="B38" s="54" t="s">
        <v>43</v>
      </c>
      <c r="C38" s="125" t="str">
        <f>CENTRALA!E39</f>
        <v>-</v>
      </c>
      <c r="D38" s="105">
        <f t="shared" si="0"/>
        <v>0</v>
      </c>
      <c r="E38" s="125" t="str">
        <f>Dolnośląski!E39</f>
        <v>-</v>
      </c>
      <c r="F38" s="125" t="str">
        <f>KujawskoPomorski!E39</f>
        <v>-</v>
      </c>
      <c r="G38" s="125" t="str">
        <f>Lubelski!E39</f>
        <v>-</v>
      </c>
      <c r="H38" s="125" t="str">
        <f>Lubuski!E39</f>
        <v>-</v>
      </c>
      <c r="I38" s="125" t="str">
        <f>Łódzki!E39</f>
        <v>-</v>
      </c>
      <c r="J38" s="125" t="str">
        <f>Małopolski!E39</f>
        <v>-</v>
      </c>
      <c r="K38" s="125" t="str">
        <f>Mazowiecki!E39</f>
        <v>-</v>
      </c>
      <c r="L38" s="125" t="str">
        <f>Opolski!E39</f>
        <v>-</v>
      </c>
      <c r="M38" s="125" t="str">
        <f>Podkarpacki!E39</f>
        <v>-</v>
      </c>
      <c r="N38" s="125" t="str">
        <f>Podlaski!E39</f>
        <v>-</v>
      </c>
      <c r="O38" s="125" t="str">
        <f>Pomorski!E39</f>
        <v>-</v>
      </c>
      <c r="P38" s="125" t="str">
        <f>Śląski!E39</f>
        <v>-</v>
      </c>
      <c r="Q38" s="125" t="str">
        <f>Świętokrzyski!E39</f>
        <v>-</v>
      </c>
      <c r="R38" s="124" t="str">
        <f>WarmińskoMazurski!E39</f>
        <v>-</v>
      </c>
      <c r="S38" s="124" t="str">
        <f>Wielkopolski!E39</f>
        <v>-</v>
      </c>
      <c r="T38" s="124" t="str">
        <f>Zachodniopomorski!E39</f>
        <v>-</v>
      </c>
    </row>
    <row r="39" spans="1:20" ht="22.5" hidden="1">
      <c r="A39" s="53" t="s">
        <v>51</v>
      </c>
      <c r="B39" s="54" t="s">
        <v>44</v>
      </c>
      <c r="C39" s="125" t="str">
        <f>CENTRALA!E40</f>
        <v>-</v>
      </c>
      <c r="D39" s="105">
        <f t="shared" si="0"/>
        <v>0</v>
      </c>
      <c r="E39" s="125" t="str">
        <f>Dolnośląski!E40</f>
        <v>-</v>
      </c>
      <c r="F39" s="125" t="str">
        <f>KujawskoPomorski!E40</f>
        <v>-</v>
      </c>
      <c r="G39" s="125" t="str">
        <f>Lubelski!E40</f>
        <v>-</v>
      </c>
      <c r="H39" s="125" t="str">
        <f>Lubuski!E40</f>
        <v>-</v>
      </c>
      <c r="I39" s="125" t="str">
        <f>Łódzki!E40</f>
        <v>-</v>
      </c>
      <c r="J39" s="125" t="str">
        <f>Małopolski!E40</f>
        <v>-</v>
      </c>
      <c r="K39" s="125" t="str">
        <f>Mazowiecki!E40</f>
        <v>-</v>
      </c>
      <c r="L39" s="125" t="str">
        <f>Opolski!E40</f>
        <v>-</v>
      </c>
      <c r="M39" s="125" t="str">
        <f>Podkarpacki!E40</f>
        <v>-</v>
      </c>
      <c r="N39" s="125" t="str">
        <f>Podlaski!E40</f>
        <v>-</v>
      </c>
      <c r="O39" s="125" t="str">
        <f>Pomorski!E40</f>
        <v>-</v>
      </c>
      <c r="P39" s="125" t="str">
        <f>Śląski!E40</f>
        <v>-</v>
      </c>
      <c r="Q39" s="125" t="str">
        <f>Świętokrzyski!E40</f>
        <v>-</v>
      </c>
      <c r="R39" s="124" t="str">
        <f>WarmińskoMazurski!E40</f>
        <v>-</v>
      </c>
      <c r="S39" s="124" t="str">
        <f>Wielkopolski!E40</f>
        <v>-</v>
      </c>
      <c r="T39" s="124" t="str">
        <f>Zachodniopomorski!E40</f>
        <v>-</v>
      </c>
    </row>
    <row r="40" spans="1:20" ht="22.5" hidden="1">
      <c r="A40" s="42" t="s">
        <v>24</v>
      </c>
      <c r="B40" s="51" t="s">
        <v>25</v>
      </c>
      <c r="C40" s="125" t="str">
        <f>CENTRALA!E41</f>
        <v>-</v>
      </c>
      <c r="D40" s="105">
        <f t="shared" si="0"/>
        <v>0</v>
      </c>
      <c r="E40" s="125" t="str">
        <f>Dolnośląski!E41</f>
        <v>-</v>
      </c>
      <c r="F40" s="125" t="str">
        <f>KujawskoPomorski!E41</f>
        <v>-</v>
      </c>
      <c r="G40" s="125" t="str">
        <f>Lubelski!E41</f>
        <v>-</v>
      </c>
      <c r="H40" s="125" t="str">
        <f>Lubuski!E41</f>
        <v>-</v>
      </c>
      <c r="I40" s="125" t="str">
        <f>Łódzki!E41</f>
        <v>-</v>
      </c>
      <c r="J40" s="125" t="str">
        <f>Małopolski!E41</f>
        <v>-</v>
      </c>
      <c r="K40" s="125" t="str">
        <f>Mazowiecki!E41</f>
        <v>-</v>
      </c>
      <c r="L40" s="125" t="str">
        <f>Opolski!E41</f>
        <v>-</v>
      </c>
      <c r="M40" s="125" t="str">
        <f>Podkarpacki!E41</f>
        <v>-</v>
      </c>
      <c r="N40" s="125" t="str">
        <f>Podlaski!E41</f>
        <v>-</v>
      </c>
      <c r="O40" s="125" t="str">
        <f>Pomorski!E41</f>
        <v>-</v>
      </c>
      <c r="P40" s="125" t="str">
        <f>Śląski!E41</f>
        <v>-</v>
      </c>
      <c r="Q40" s="125" t="str">
        <f>Świętokrzyski!E41</f>
        <v>-</v>
      </c>
      <c r="R40" s="124" t="str">
        <f>WarmińskoMazurski!E41</f>
        <v>-</v>
      </c>
      <c r="S40" s="124" t="str">
        <f>Wielkopolski!E41</f>
        <v>-</v>
      </c>
      <c r="T40" s="124" t="str">
        <f>Zachodniopomorski!E41</f>
        <v>-</v>
      </c>
    </row>
    <row r="41" spans="1:20" ht="22.5" hidden="1">
      <c r="A41" s="42" t="s">
        <v>26</v>
      </c>
      <c r="B41" s="52" t="s">
        <v>61</v>
      </c>
      <c r="C41" s="125" t="str">
        <f>CENTRALA!E42</f>
        <v>-</v>
      </c>
      <c r="D41" s="105">
        <f t="shared" si="0"/>
        <v>0</v>
      </c>
      <c r="E41" s="125" t="str">
        <f>Dolnośląski!E42</f>
        <v>-</v>
      </c>
      <c r="F41" s="125" t="str">
        <f>KujawskoPomorski!E42</f>
        <v>-</v>
      </c>
      <c r="G41" s="125" t="str">
        <f>Lubelski!E42</f>
        <v>-</v>
      </c>
      <c r="H41" s="125" t="str">
        <f>Lubuski!E42</f>
        <v>-</v>
      </c>
      <c r="I41" s="125" t="str">
        <f>Łódzki!E42</f>
        <v>-</v>
      </c>
      <c r="J41" s="125" t="str">
        <f>Małopolski!E42</f>
        <v>-</v>
      </c>
      <c r="K41" s="125" t="str">
        <f>Mazowiecki!E42</f>
        <v>-</v>
      </c>
      <c r="L41" s="125" t="str">
        <f>Opolski!E42</f>
        <v>-</v>
      </c>
      <c r="M41" s="125" t="str">
        <f>Podkarpacki!E42</f>
        <v>-</v>
      </c>
      <c r="N41" s="125" t="str">
        <f>Podlaski!E42</f>
        <v>-</v>
      </c>
      <c r="O41" s="125" t="str">
        <f>Pomorski!E42</f>
        <v>-</v>
      </c>
      <c r="P41" s="125" t="str">
        <f>Śląski!E42</f>
        <v>-</v>
      </c>
      <c r="Q41" s="125" t="str">
        <f>Świętokrzyski!E42</f>
        <v>-</v>
      </c>
      <c r="R41" s="124" t="str">
        <f>WarmińskoMazurski!E42</f>
        <v>-</v>
      </c>
      <c r="S41" s="124" t="str">
        <f>Wielkopolski!E42</f>
        <v>-</v>
      </c>
      <c r="T41" s="124" t="str">
        <f>Zachodniopomorski!E42</f>
        <v>-</v>
      </c>
    </row>
    <row r="42" spans="1:20" ht="22.5" hidden="1">
      <c r="A42" s="53" t="s">
        <v>56</v>
      </c>
      <c r="B42" s="54" t="s">
        <v>52</v>
      </c>
      <c r="C42" s="125" t="str">
        <f>CENTRALA!E43</f>
        <v>-</v>
      </c>
      <c r="D42" s="105">
        <f t="shared" si="0"/>
        <v>0</v>
      </c>
      <c r="E42" s="125" t="str">
        <f>Dolnośląski!E43</f>
        <v>-</v>
      </c>
      <c r="F42" s="125" t="str">
        <f>KujawskoPomorski!E43</f>
        <v>-</v>
      </c>
      <c r="G42" s="125" t="str">
        <f>Lubelski!E43</f>
        <v>-</v>
      </c>
      <c r="H42" s="125" t="str">
        <f>Lubuski!E43</f>
        <v>-</v>
      </c>
      <c r="I42" s="125" t="str">
        <f>Łódzki!E43</f>
        <v>-</v>
      </c>
      <c r="J42" s="125" t="str">
        <f>Małopolski!E43</f>
        <v>-</v>
      </c>
      <c r="K42" s="125" t="str">
        <f>Mazowiecki!E43</f>
        <v>-</v>
      </c>
      <c r="L42" s="125" t="str">
        <f>Opolski!E43</f>
        <v>-</v>
      </c>
      <c r="M42" s="125" t="str">
        <f>Podkarpacki!E43</f>
        <v>-</v>
      </c>
      <c r="N42" s="125" t="str">
        <f>Podlaski!E43</f>
        <v>-</v>
      </c>
      <c r="O42" s="125" t="str">
        <f>Pomorski!E43</f>
        <v>-</v>
      </c>
      <c r="P42" s="125" t="str">
        <f>Śląski!E43</f>
        <v>-</v>
      </c>
      <c r="Q42" s="125" t="str">
        <f>Świętokrzyski!E43</f>
        <v>-</v>
      </c>
      <c r="R42" s="124" t="str">
        <f>WarmińskoMazurski!E43</f>
        <v>-</v>
      </c>
      <c r="S42" s="124" t="str">
        <f>Wielkopolski!E43</f>
        <v>-</v>
      </c>
      <c r="T42" s="124" t="str">
        <f>Zachodniopomorski!E43</f>
        <v>-</v>
      </c>
    </row>
    <row r="43" spans="1:20" ht="22.5" hidden="1">
      <c r="A43" s="53" t="s">
        <v>57</v>
      </c>
      <c r="B43" s="54" t="s">
        <v>53</v>
      </c>
      <c r="C43" s="125" t="str">
        <f>CENTRALA!E44</f>
        <v>-</v>
      </c>
      <c r="D43" s="105">
        <f t="shared" si="0"/>
        <v>0</v>
      </c>
      <c r="E43" s="125" t="str">
        <f>Dolnośląski!E44</f>
        <v>-</v>
      </c>
      <c r="F43" s="125" t="str">
        <f>KujawskoPomorski!E44</f>
        <v>-</v>
      </c>
      <c r="G43" s="125" t="str">
        <f>Lubelski!E44</f>
        <v>-</v>
      </c>
      <c r="H43" s="125" t="str">
        <f>Lubuski!E44</f>
        <v>-</v>
      </c>
      <c r="I43" s="125" t="str">
        <f>Łódzki!E44</f>
        <v>-</v>
      </c>
      <c r="J43" s="125" t="str">
        <f>Małopolski!E44</f>
        <v>-</v>
      </c>
      <c r="K43" s="125" t="str">
        <f>Mazowiecki!E44</f>
        <v>-</v>
      </c>
      <c r="L43" s="125" t="str">
        <f>Opolski!E44</f>
        <v>-</v>
      </c>
      <c r="M43" s="125" t="str">
        <f>Podkarpacki!E44</f>
        <v>-</v>
      </c>
      <c r="N43" s="125" t="str">
        <f>Podlaski!E44</f>
        <v>-</v>
      </c>
      <c r="O43" s="125" t="str">
        <f>Pomorski!E44</f>
        <v>-</v>
      </c>
      <c r="P43" s="125" t="str">
        <f>Śląski!E44</f>
        <v>-</v>
      </c>
      <c r="Q43" s="125" t="str">
        <f>Świętokrzyski!E44</f>
        <v>-</v>
      </c>
      <c r="R43" s="124" t="str">
        <f>WarmińskoMazurski!E44</f>
        <v>-</v>
      </c>
      <c r="S43" s="124" t="str">
        <f>Wielkopolski!E44</f>
        <v>-</v>
      </c>
      <c r="T43" s="124" t="str">
        <f>Zachodniopomorski!E44</f>
        <v>-</v>
      </c>
    </row>
    <row r="44" spans="1:20" ht="22.5" hidden="1">
      <c r="A44" s="53" t="s">
        <v>58</v>
      </c>
      <c r="B44" s="54" t="s">
        <v>54</v>
      </c>
      <c r="C44" s="125" t="str">
        <f>CENTRALA!E45</f>
        <v>-</v>
      </c>
      <c r="D44" s="105">
        <f t="shared" si="0"/>
        <v>0</v>
      </c>
      <c r="E44" s="125" t="str">
        <f>Dolnośląski!E45</f>
        <v>-</v>
      </c>
      <c r="F44" s="125" t="str">
        <f>KujawskoPomorski!E45</f>
        <v>-</v>
      </c>
      <c r="G44" s="125" t="str">
        <f>Lubelski!E45</f>
        <v>-</v>
      </c>
      <c r="H44" s="125" t="str">
        <f>Lubuski!E45</f>
        <v>-</v>
      </c>
      <c r="I44" s="125" t="str">
        <f>Łódzki!E45</f>
        <v>-</v>
      </c>
      <c r="J44" s="125" t="str">
        <f>Małopolski!E45</f>
        <v>-</v>
      </c>
      <c r="K44" s="125" t="str">
        <f>Mazowiecki!E45</f>
        <v>-</v>
      </c>
      <c r="L44" s="125" t="str">
        <f>Opolski!E45</f>
        <v>-</v>
      </c>
      <c r="M44" s="125" t="str">
        <f>Podkarpacki!E45</f>
        <v>-</v>
      </c>
      <c r="N44" s="125" t="str">
        <f>Podlaski!E45</f>
        <v>-</v>
      </c>
      <c r="O44" s="125" t="str">
        <f>Pomorski!E45</f>
        <v>-</v>
      </c>
      <c r="P44" s="125" t="str">
        <f>Śląski!E45</f>
        <v>-</v>
      </c>
      <c r="Q44" s="125" t="str">
        <f>Świętokrzyski!E45</f>
        <v>-</v>
      </c>
      <c r="R44" s="124" t="str">
        <f>WarmińskoMazurski!E45</f>
        <v>-</v>
      </c>
      <c r="S44" s="124" t="str">
        <f>Wielkopolski!E45</f>
        <v>-</v>
      </c>
      <c r="T44" s="124" t="str">
        <f>Zachodniopomorski!E45</f>
        <v>-</v>
      </c>
    </row>
    <row r="45" spans="1:20" ht="22.5" hidden="1">
      <c r="A45" s="53" t="s">
        <v>59</v>
      </c>
      <c r="B45" s="54" t="s">
        <v>55</v>
      </c>
      <c r="C45" s="125" t="str">
        <f>CENTRALA!E46</f>
        <v>-</v>
      </c>
      <c r="D45" s="105">
        <f t="shared" si="0"/>
        <v>0</v>
      </c>
      <c r="E45" s="125" t="str">
        <f>Dolnośląski!E46</f>
        <v>-</v>
      </c>
      <c r="F45" s="125" t="str">
        <f>KujawskoPomorski!E46</f>
        <v>-</v>
      </c>
      <c r="G45" s="125" t="str">
        <f>Lubelski!E46</f>
        <v>-</v>
      </c>
      <c r="H45" s="125" t="str">
        <f>Lubuski!E46</f>
        <v>-</v>
      </c>
      <c r="I45" s="125" t="str">
        <f>Łódzki!E46</f>
        <v>-</v>
      </c>
      <c r="J45" s="125" t="str">
        <f>Małopolski!E46</f>
        <v>-</v>
      </c>
      <c r="K45" s="125" t="str">
        <f>Mazowiecki!E46</f>
        <v>-</v>
      </c>
      <c r="L45" s="125" t="str">
        <f>Opolski!E46</f>
        <v>-</v>
      </c>
      <c r="M45" s="125" t="str">
        <f>Podkarpacki!E46</f>
        <v>-</v>
      </c>
      <c r="N45" s="125" t="str">
        <f>Podlaski!E46</f>
        <v>-</v>
      </c>
      <c r="O45" s="125" t="str">
        <f>Pomorski!E46</f>
        <v>-</v>
      </c>
      <c r="P45" s="125" t="str">
        <f>Śląski!E46</f>
        <v>-</v>
      </c>
      <c r="Q45" s="125" t="str">
        <f>Świętokrzyski!E46</f>
        <v>-</v>
      </c>
      <c r="R45" s="124" t="str">
        <f>WarmińskoMazurski!E46</f>
        <v>-</v>
      </c>
      <c r="S45" s="124" t="str">
        <f>Wielkopolski!E46</f>
        <v>-</v>
      </c>
      <c r="T45" s="124" t="str">
        <f>Zachodniopomorski!E46</f>
        <v>-</v>
      </c>
    </row>
    <row r="46" spans="1:20" ht="22.5" hidden="1">
      <c r="A46" s="42" t="s">
        <v>27</v>
      </c>
      <c r="B46" s="51" t="s">
        <v>28</v>
      </c>
      <c r="C46" s="125" t="str">
        <f>CENTRALA!E47</f>
        <v>-</v>
      </c>
      <c r="D46" s="105">
        <f t="shared" si="0"/>
        <v>0</v>
      </c>
      <c r="E46" s="125" t="str">
        <f>Dolnośląski!E47</f>
        <v>-</v>
      </c>
      <c r="F46" s="125" t="str">
        <f>KujawskoPomorski!E47</f>
        <v>-</v>
      </c>
      <c r="G46" s="125" t="str">
        <f>Lubelski!E47</f>
        <v>-</v>
      </c>
      <c r="H46" s="125" t="str">
        <f>Lubuski!E47</f>
        <v>-</v>
      </c>
      <c r="I46" s="125" t="str">
        <f>Łódzki!E47</f>
        <v>-</v>
      </c>
      <c r="J46" s="125" t="str">
        <f>Małopolski!E47</f>
        <v>-</v>
      </c>
      <c r="K46" s="125" t="str">
        <f>Mazowiecki!E47</f>
        <v>-</v>
      </c>
      <c r="L46" s="125" t="str">
        <f>Opolski!E47</f>
        <v>-</v>
      </c>
      <c r="M46" s="125" t="str">
        <f>Podkarpacki!E47</f>
        <v>-</v>
      </c>
      <c r="N46" s="125" t="str">
        <f>Podlaski!E47</f>
        <v>-</v>
      </c>
      <c r="O46" s="125" t="str">
        <f>Pomorski!E47</f>
        <v>-</v>
      </c>
      <c r="P46" s="125" t="str">
        <f>Śląski!E47</f>
        <v>-</v>
      </c>
      <c r="Q46" s="125" t="str">
        <f>Świętokrzyski!E47</f>
        <v>-</v>
      </c>
      <c r="R46" s="124" t="str">
        <f>WarmińskoMazurski!E47</f>
        <v>-</v>
      </c>
      <c r="S46" s="124" t="str">
        <f>Wielkopolski!E47</f>
        <v>-</v>
      </c>
      <c r="T46" s="124" t="str">
        <f>Zachodniopomorski!E47</f>
        <v>-</v>
      </c>
    </row>
    <row r="47" spans="1:20" ht="60.75" hidden="1">
      <c r="A47" s="42" t="s">
        <v>29</v>
      </c>
      <c r="B47" s="51" t="s">
        <v>116</v>
      </c>
      <c r="C47" s="125" t="str">
        <f>CENTRALA!E48</f>
        <v>-</v>
      </c>
      <c r="D47" s="105">
        <f t="shared" si="0"/>
        <v>0</v>
      </c>
      <c r="E47" s="125" t="str">
        <f>Dolnośląski!E48</f>
        <v>-</v>
      </c>
      <c r="F47" s="125" t="str">
        <f>KujawskoPomorski!E48</f>
        <v>-</v>
      </c>
      <c r="G47" s="125" t="str">
        <f>Lubelski!E48</f>
        <v>-</v>
      </c>
      <c r="H47" s="125" t="str">
        <f>Lubuski!E48</f>
        <v>-</v>
      </c>
      <c r="I47" s="125" t="str">
        <f>Łódzki!E48</f>
        <v>-</v>
      </c>
      <c r="J47" s="125" t="str">
        <f>Małopolski!E48</f>
        <v>-</v>
      </c>
      <c r="K47" s="125" t="str">
        <f>Mazowiecki!E48</f>
        <v>-</v>
      </c>
      <c r="L47" s="125" t="str">
        <f>Opolski!E48</f>
        <v>-</v>
      </c>
      <c r="M47" s="125" t="str">
        <f>Podkarpacki!E48</f>
        <v>-</v>
      </c>
      <c r="N47" s="125" t="str">
        <f>Podlaski!E48</f>
        <v>-</v>
      </c>
      <c r="O47" s="125" t="str">
        <f>Pomorski!E48</f>
        <v>-</v>
      </c>
      <c r="P47" s="125" t="str">
        <f>Śląski!E48</f>
        <v>-</v>
      </c>
      <c r="Q47" s="125" t="str">
        <f>Świętokrzyski!E48</f>
        <v>-</v>
      </c>
      <c r="R47" s="124" t="str">
        <f>WarmińskoMazurski!E48</f>
        <v>-</v>
      </c>
      <c r="S47" s="124" t="str">
        <f>Wielkopolski!E48</f>
        <v>-</v>
      </c>
      <c r="T47" s="124" t="str">
        <f>Zachodniopomorski!E48</f>
        <v>-</v>
      </c>
    </row>
    <row r="48" spans="1:20" ht="40.5" hidden="1">
      <c r="A48" s="42" t="s">
        <v>30</v>
      </c>
      <c r="B48" s="51" t="s">
        <v>31</v>
      </c>
      <c r="C48" s="125" t="str">
        <f>CENTRALA!E49</f>
        <v>-</v>
      </c>
      <c r="D48" s="105">
        <f t="shared" si="0"/>
        <v>0</v>
      </c>
      <c r="E48" s="125" t="str">
        <f>Dolnośląski!E49</f>
        <v>-</v>
      </c>
      <c r="F48" s="125" t="str">
        <f>KujawskoPomorski!E49</f>
        <v>-</v>
      </c>
      <c r="G48" s="125" t="str">
        <f>Lubelski!E49</f>
        <v>-</v>
      </c>
      <c r="H48" s="125" t="str">
        <f>Lubuski!E49</f>
        <v>-</v>
      </c>
      <c r="I48" s="125" t="str">
        <f>Łódzki!E49</f>
        <v>-</v>
      </c>
      <c r="J48" s="125" t="str">
        <f>Małopolski!E49</f>
        <v>-</v>
      </c>
      <c r="K48" s="125" t="str">
        <f>Mazowiecki!E49</f>
        <v>-</v>
      </c>
      <c r="L48" s="125" t="str">
        <f>Opolski!E49</f>
        <v>-</v>
      </c>
      <c r="M48" s="125" t="str">
        <f>Podkarpacki!E49</f>
        <v>-</v>
      </c>
      <c r="N48" s="125" t="str">
        <f>Podlaski!E49</f>
        <v>-</v>
      </c>
      <c r="O48" s="125" t="str">
        <f>Pomorski!E49</f>
        <v>-</v>
      </c>
      <c r="P48" s="125" t="str">
        <f>Śląski!E49</f>
        <v>-</v>
      </c>
      <c r="Q48" s="125" t="str">
        <f>Świętokrzyski!E49</f>
        <v>-</v>
      </c>
      <c r="R48" s="124" t="str">
        <f>WarmińskoMazurski!E49</f>
        <v>-</v>
      </c>
      <c r="S48" s="124" t="str">
        <f>Wielkopolski!E49</f>
        <v>-</v>
      </c>
      <c r="T48" s="124" t="str">
        <f>Zachodniopomorski!E49</f>
        <v>-</v>
      </c>
    </row>
    <row r="49" spans="1:20" ht="22.5" hidden="1">
      <c r="A49" s="42" t="s">
        <v>32</v>
      </c>
      <c r="B49" s="51" t="s">
        <v>33</v>
      </c>
      <c r="C49" s="125" t="str">
        <f>CENTRALA!E50</f>
        <v>-</v>
      </c>
      <c r="D49" s="105">
        <f t="shared" si="0"/>
        <v>0</v>
      </c>
      <c r="E49" s="125" t="str">
        <f>Dolnośląski!E50</f>
        <v>-</v>
      </c>
      <c r="F49" s="125" t="str">
        <f>KujawskoPomorski!E50</f>
        <v>-</v>
      </c>
      <c r="G49" s="125" t="str">
        <f>Lubelski!E50</f>
        <v>-</v>
      </c>
      <c r="H49" s="125" t="str">
        <f>Lubuski!E50</f>
        <v>-</v>
      </c>
      <c r="I49" s="125" t="str">
        <f>Łódzki!E50</f>
        <v>-</v>
      </c>
      <c r="J49" s="125" t="str">
        <f>Małopolski!E50</f>
        <v>-</v>
      </c>
      <c r="K49" s="125" t="str">
        <f>Mazowiecki!E50</f>
        <v>-</v>
      </c>
      <c r="L49" s="125" t="str">
        <f>Opolski!E50</f>
        <v>-</v>
      </c>
      <c r="M49" s="125" t="str">
        <f>Podkarpacki!E50</f>
        <v>-</v>
      </c>
      <c r="N49" s="125" t="str">
        <f>Podlaski!E50</f>
        <v>-</v>
      </c>
      <c r="O49" s="125" t="str">
        <f>Pomorski!E50</f>
        <v>-</v>
      </c>
      <c r="P49" s="125" t="str">
        <f>Śląski!E50</f>
        <v>-</v>
      </c>
      <c r="Q49" s="125" t="str">
        <f>Świętokrzyski!E50</f>
        <v>-</v>
      </c>
      <c r="R49" s="124" t="str">
        <f>WarmińskoMazurski!E50</f>
        <v>-</v>
      </c>
      <c r="S49" s="124" t="str">
        <f>Wielkopolski!E50</f>
        <v>-</v>
      </c>
      <c r="T49" s="124" t="str">
        <f>Zachodniopomorski!E50</f>
        <v>-</v>
      </c>
    </row>
    <row r="50" spans="1:20" s="3" customFormat="1" ht="22.5" hidden="1">
      <c r="A50" s="44" t="s">
        <v>34</v>
      </c>
      <c r="B50" s="56" t="s">
        <v>173</v>
      </c>
      <c r="C50" s="107" t="str">
        <f>CENTRALA!E51</f>
        <v>-</v>
      </c>
      <c r="D50" s="108">
        <f>SUM(D51:D54)</f>
        <v>0</v>
      </c>
      <c r="E50" s="107" t="str">
        <f>Dolnośląski!E51</f>
        <v>-</v>
      </c>
      <c r="F50" s="107" t="str">
        <f>KujawskoPomorski!E51</f>
        <v>-</v>
      </c>
      <c r="G50" s="107" t="str">
        <f>Lubelski!E51</f>
        <v>-</v>
      </c>
      <c r="H50" s="107" t="str">
        <f>Lubuski!E51</f>
        <v>-</v>
      </c>
      <c r="I50" s="107" t="str">
        <f>Łódzki!E51</f>
        <v>-</v>
      </c>
      <c r="J50" s="107" t="str">
        <f>Małopolski!E51</f>
        <v>-</v>
      </c>
      <c r="K50" s="107" t="str">
        <f>Mazowiecki!E51</f>
        <v>-</v>
      </c>
      <c r="L50" s="107" t="str">
        <f>Opolski!E51</f>
        <v>-</v>
      </c>
      <c r="M50" s="107" t="str">
        <f>Podkarpacki!E51</f>
        <v>-</v>
      </c>
      <c r="N50" s="107" t="str">
        <f>Podlaski!E51</f>
        <v>-</v>
      </c>
      <c r="O50" s="107" t="str">
        <f>Pomorski!E51</f>
        <v>-</v>
      </c>
      <c r="P50" s="107" t="str">
        <f>Śląski!E51</f>
        <v>-</v>
      </c>
      <c r="Q50" s="107" t="str">
        <f>Świętokrzyski!E51</f>
        <v>-</v>
      </c>
      <c r="R50" s="107" t="str">
        <f>WarmińskoMazurski!E51</f>
        <v>-</v>
      </c>
      <c r="S50" s="107" t="str">
        <f>Wielkopolski!E51</f>
        <v>-</v>
      </c>
      <c r="T50" s="107" t="str">
        <f>Zachodniopomorski!E51</f>
        <v>-</v>
      </c>
    </row>
    <row r="51" spans="1:20" ht="60.75" hidden="1">
      <c r="A51" s="42" t="s">
        <v>119</v>
      </c>
      <c r="B51" s="51" t="s">
        <v>144</v>
      </c>
      <c r="C51" s="124" t="str">
        <f>CENTRALA!E52</f>
        <v>-</v>
      </c>
      <c r="D51" s="105">
        <f>SUM(E51:T51)</f>
        <v>0</v>
      </c>
      <c r="E51" s="124" t="str">
        <f>Dolnośląski!E52</f>
        <v>-</v>
      </c>
      <c r="F51" s="124" t="str">
        <f>KujawskoPomorski!E52</f>
        <v>-</v>
      </c>
      <c r="G51" s="124" t="str">
        <f>Lubelski!E52</f>
        <v>-</v>
      </c>
      <c r="H51" s="124" t="str">
        <f>Lubuski!E52</f>
        <v>-</v>
      </c>
      <c r="I51" s="124" t="str">
        <f>Łódzki!E52</f>
        <v>-</v>
      </c>
      <c r="J51" s="124" t="str">
        <f>Małopolski!E52</f>
        <v>-</v>
      </c>
      <c r="K51" s="124" t="str">
        <f>Mazowiecki!E52</f>
        <v>-</v>
      </c>
      <c r="L51" s="124" t="str">
        <f>Opolski!E52</f>
        <v>-</v>
      </c>
      <c r="M51" s="124" t="str">
        <f>Podkarpacki!E52</f>
        <v>-</v>
      </c>
      <c r="N51" s="124" t="str">
        <f>Podlaski!E52</f>
        <v>-</v>
      </c>
      <c r="O51" s="124" t="str">
        <f>Pomorski!E52</f>
        <v>-</v>
      </c>
      <c r="P51" s="124" t="str">
        <f>Śląski!E52</f>
        <v>-</v>
      </c>
      <c r="Q51" s="124" t="str">
        <f>Świętokrzyski!E52</f>
        <v>-</v>
      </c>
      <c r="R51" s="124" t="str">
        <f>WarmińskoMazurski!E52</f>
        <v>-</v>
      </c>
      <c r="S51" s="124" t="str">
        <f>Wielkopolski!E52</f>
        <v>-</v>
      </c>
      <c r="T51" s="124" t="str">
        <f>Zachodniopomorski!E52</f>
        <v>-</v>
      </c>
    </row>
    <row r="52" spans="1:20" ht="40.5" hidden="1">
      <c r="A52" s="42" t="s">
        <v>35</v>
      </c>
      <c r="B52" s="51" t="s">
        <v>63</v>
      </c>
      <c r="C52" s="124" t="str">
        <f>CENTRALA!E53</f>
        <v>-</v>
      </c>
      <c r="D52" s="105">
        <f>SUM(E52:T52)</f>
        <v>0</v>
      </c>
      <c r="E52" s="124" t="str">
        <f>Dolnośląski!E53</f>
        <v>-</v>
      </c>
      <c r="F52" s="124" t="str">
        <f>KujawskoPomorski!E53</f>
        <v>-</v>
      </c>
      <c r="G52" s="124" t="str">
        <f>Lubelski!E53</f>
        <v>-</v>
      </c>
      <c r="H52" s="124" t="str">
        <f>Lubuski!E53</f>
        <v>-</v>
      </c>
      <c r="I52" s="124" t="str">
        <f>Łódzki!E53</f>
        <v>-</v>
      </c>
      <c r="J52" s="124" t="str">
        <f>Małopolski!E53</f>
        <v>-</v>
      </c>
      <c r="K52" s="124" t="str">
        <f>Mazowiecki!E53</f>
        <v>-</v>
      </c>
      <c r="L52" s="124" t="str">
        <f>Opolski!E53</f>
        <v>-</v>
      </c>
      <c r="M52" s="124" t="str">
        <f>Podkarpacki!E53</f>
        <v>-</v>
      </c>
      <c r="N52" s="124" t="str">
        <f>Podlaski!E53</f>
        <v>-</v>
      </c>
      <c r="O52" s="124" t="str">
        <f>Pomorski!E53</f>
        <v>-</v>
      </c>
      <c r="P52" s="124" t="str">
        <f>Śląski!E53</f>
        <v>-</v>
      </c>
      <c r="Q52" s="124" t="str">
        <f>Świętokrzyski!E53</f>
        <v>-</v>
      </c>
      <c r="R52" s="124" t="str">
        <f>WarmińskoMazurski!E53</f>
        <v>-</v>
      </c>
      <c r="S52" s="124" t="str">
        <f>Wielkopolski!E53</f>
        <v>-</v>
      </c>
      <c r="T52" s="124" t="str">
        <f>Zachodniopomorski!E53</f>
        <v>-</v>
      </c>
    </row>
    <row r="53" spans="1:20" ht="22.5" hidden="1">
      <c r="A53" s="42" t="s">
        <v>36</v>
      </c>
      <c r="B53" s="51" t="s">
        <v>121</v>
      </c>
      <c r="C53" s="124" t="str">
        <f>CENTRALA!E54</f>
        <v>-</v>
      </c>
      <c r="D53" s="105">
        <f>SUM(E53:T53)</f>
        <v>0</v>
      </c>
      <c r="E53" s="124" t="str">
        <f>Dolnośląski!E54</f>
        <v>-</v>
      </c>
      <c r="F53" s="124" t="str">
        <f>KujawskoPomorski!E54</f>
        <v>-</v>
      </c>
      <c r="G53" s="124" t="str">
        <f>Lubelski!E54</f>
        <v>-</v>
      </c>
      <c r="H53" s="124" t="str">
        <f>Lubuski!E54</f>
        <v>-</v>
      </c>
      <c r="I53" s="124" t="str">
        <f>Łódzki!E54</f>
        <v>-</v>
      </c>
      <c r="J53" s="124" t="str">
        <f>Małopolski!E54</f>
        <v>-</v>
      </c>
      <c r="K53" s="124" t="str">
        <f>Mazowiecki!E54</f>
        <v>-</v>
      </c>
      <c r="L53" s="124" t="str">
        <f>Opolski!E54</f>
        <v>-</v>
      </c>
      <c r="M53" s="124" t="str">
        <f>Podkarpacki!E54</f>
        <v>-</v>
      </c>
      <c r="N53" s="124" t="str">
        <f>Podlaski!E54</f>
        <v>-</v>
      </c>
      <c r="O53" s="124" t="str">
        <f>Pomorski!E54</f>
        <v>-</v>
      </c>
      <c r="P53" s="124" t="str">
        <f>Śląski!E54</f>
        <v>-</v>
      </c>
      <c r="Q53" s="124" t="str">
        <f>Świętokrzyski!E54</f>
        <v>-</v>
      </c>
      <c r="R53" s="124" t="str">
        <f>WarmińskoMazurski!E54</f>
        <v>-</v>
      </c>
      <c r="S53" s="124" t="str">
        <f>Wielkopolski!E54</f>
        <v>-</v>
      </c>
      <c r="T53" s="124" t="str">
        <f>Zachodniopomorski!E54</f>
        <v>-</v>
      </c>
    </row>
    <row r="54" spans="1:20" ht="22.5" hidden="1">
      <c r="A54" s="42" t="s">
        <v>120</v>
      </c>
      <c r="B54" s="51" t="s">
        <v>122</v>
      </c>
      <c r="C54" s="124" t="str">
        <f>CENTRALA!E55</f>
        <v>-</v>
      </c>
      <c r="D54" s="105">
        <f>SUM(E54:T54)</f>
        <v>0</v>
      </c>
      <c r="E54" s="124" t="str">
        <f>Dolnośląski!E55</f>
        <v>-</v>
      </c>
      <c r="F54" s="124" t="str">
        <f>KujawskoPomorski!E55</f>
        <v>-</v>
      </c>
      <c r="G54" s="124" t="str">
        <f>Lubelski!E55</f>
        <v>-</v>
      </c>
      <c r="H54" s="124" t="str">
        <f>Lubuski!E55</f>
        <v>-</v>
      </c>
      <c r="I54" s="124" t="str">
        <f>Łódzki!E55</f>
        <v>-</v>
      </c>
      <c r="J54" s="124" t="str">
        <f>Małopolski!E55</f>
        <v>-</v>
      </c>
      <c r="K54" s="124" t="str">
        <f>Mazowiecki!E55</f>
        <v>-</v>
      </c>
      <c r="L54" s="124" t="str">
        <f>Opolski!E55</f>
        <v>-</v>
      </c>
      <c r="M54" s="124" t="str">
        <f>Podkarpacki!E55</f>
        <v>-</v>
      </c>
      <c r="N54" s="124" t="str">
        <f>Podlaski!E55</f>
        <v>-</v>
      </c>
      <c r="O54" s="124" t="str">
        <f>Pomorski!E55</f>
        <v>-</v>
      </c>
      <c r="P54" s="124" t="str">
        <f>Śląski!E55</f>
        <v>-</v>
      </c>
      <c r="Q54" s="124" t="str">
        <f>Świętokrzyski!E55</f>
        <v>-</v>
      </c>
      <c r="R54" s="124" t="str">
        <f>WarmińskoMazurski!E55</f>
        <v>-</v>
      </c>
      <c r="S54" s="124" t="str">
        <f>Wielkopolski!E55</f>
        <v>-</v>
      </c>
      <c r="T54" s="124" t="str">
        <f>Zachodniopomorski!E55</f>
        <v>-</v>
      </c>
    </row>
    <row r="55" spans="1:20" ht="22.5" hidden="1">
      <c r="A55" s="44" t="s">
        <v>127</v>
      </c>
      <c r="B55" s="123" t="s">
        <v>154</v>
      </c>
      <c r="C55" s="107" t="str">
        <f>CENTRALA!E56</f>
        <v>-</v>
      </c>
      <c r="D55" s="109">
        <f>SUM(E55:T55)</f>
        <v>0</v>
      </c>
      <c r="E55" s="107" t="str">
        <f>Dolnośląski!E56</f>
        <v>-</v>
      </c>
      <c r="F55" s="107" t="str">
        <f>KujawskoPomorski!E56</f>
        <v>-</v>
      </c>
      <c r="G55" s="107" t="str">
        <f>Lubelski!E56</f>
        <v>-</v>
      </c>
      <c r="H55" s="107" t="str">
        <f>Lubuski!E56</f>
        <v>-</v>
      </c>
      <c r="I55" s="107" t="str">
        <f>Łódzki!E56</f>
        <v>-</v>
      </c>
      <c r="J55" s="107" t="str">
        <f>Małopolski!E56</f>
        <v>-</v>
      </c>
      <c r="K55" s="107" t="str">
        <f>Mazowiecki!E56</f>
        <v>-</v>
      </c>
      <c r="L55" s="107" t="str">
        <f>Opolski!E56</f>
        <v>-</v>
      </c>
      <c r="M55" s="107" t="str">
        <f>Podkarpacki!E56</f>
        <v>-</v>
      </c>
      <c r="N55" s="107" t="str">
        <f>Podlaski!E56</f>
        <v>-</v>
      </c>
      <c r="O55" s="107" t="str">
        <f>Pomorski!E56</f>
        <v>-</v>
      </c>
      <c r="P55" s="107" t="str">
        <f>Śląski!E56</f>
        <v>-</v>
      </c>
      <c r="Q55" s="107" t="str">
        <f>Świętokrzyski!E56</f>
        <v>-</v>
      </c>
      <c r="R55" s="107" t="str">
        <f>WarmińskoMazurski!E56</f>
        <v>-</v>
      </c>
      <c r="S55" s="107" t="str">
        <f>Wielkopolski!E56</f>
        <v>-</v>
      </c>
      <c r="T55" s="107" t="str">
        <f>Zachodniopomorski!E56</f>
        <v>-</v>
      </c>
    </row>
    <row r="56" spans="3:20" ht="23.25">
      <c r="C56" s="106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</row>
  </sheetData>
  <sheetProtection/>
  <mergeCells count="1">
    <mergeCell ref="A1:B3"/>
  </mergeCells>
  <printOptions/>
  <pageMargins left="0" right="0" top="0" bottom="0" header="0.31496062992125984" footer="0.31496062992125984"/>
  <pageSetup horizontalDpi="600" verticalDpi="6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"/>
  <sheetViews>
    <sheetView showGridLines="0" zoomScale="55" zoomScaleNormal="55" zoomScaleSheetLayoutView="55" zoomScalePageLayoutView="0" workbookViewId="0" topLeftCell="A1">
      <pane xSplit="2" ySplit="7" topLeftCell="C8" activePane="bottomRight" state="frozen"/>
      <selection pane="topLeft" activeCell="E2" sqref="E1:F16384"/>
      <selection pane="topRight" activeCell="E2" sqref="E1:F16384"/>
      <selection pane="bottomLeft" activeCell="E2" sqref="E1:F16384"/>
      <selection pane="bottomRight" activeCell="E2" sqref="E1:F16384"/>
    </sheetView>
  </sheetViews>
  <sheetFormatPr defaultColWidth="9.00390625" defaultRowHeight="12.75"/>
  <cols>
    <col min="1" max="1" width="9.25390625" style="2" bestFit="1" customWidth="1"/>
    <col min="2" max="2" width="194.375" style="2" customWidth="1"/>
    <col min="3" max="3" width="24.25390625" style="2" hidden="1" customWidth="1"/>
    <col min="4" max="4" width="29.625" style="2" customWidth="1"/>
    <col min="5" max="5" width="22.625" style="2" hidden="1" customWidth="1"/>
    <col min="6" max="6" width="20.125" style="2" hidden="1" customWidth="1"/>
    <col min="7" max="16384" width="9.125" style="2" customWidth="1"/>
  </cols>
  <sheetData>
    <row r="1" spans="1:6" s="59" customFormat="1" ht="38.25" customHeight="1">
      <c r="A1" s="136"/>
      <c r="B1" s="136"/>
      <c r="C1" s="136"/>
      <c r="D1" s="136"/>
      <c r="E1" s="136"/>
      <c r="F1" s="136"/>
    </row>
    <row r="2" spans="1:3" s="61" customFormat="1" ht="33" customHeight="1">
      <c r="A2" s="137" t="s">
        <v>88</v>
      </c>
      <c r="B2" s="137"/>
      <c r="C2" s="137"/>
    </row>
    <row r="3" spans="1:6" ht="33" customHeight="1">
      <c r="A3" s="1"/>
      <c r="B3" s="87"/>
      <c r="C3" s="30"/>
      <c r="D3" s="30" t="s">
        <v>90</v>
      </c>
      <c r="E3" s="30"/>
      <c r="F3" s="30" t="s">
        <v>90</v>
      </c>
    </row>
    <row r="4" spans="1:6" s="6" customFormat="1" ht="33" customHeight="1">
      <c r="A4" s="139" t="s">
        <v>163</v>
      </c>
      <c r="B4" s="138" t="s">
        <v>62</v>
      </c>
      <c r="C4" s="134" t="s">
        <v>162</v>
      </c>
      <c r="D4" s="131" t="s">
        <v>239</v>
      </c>
      <c r="E4" s="133" t="s">
        <v>161</v>
      </c>
      <c r="F4" s="133" t="s">
        <v>160</v>
      </c>
    </row>
    <row r="5" spans="1:6" s="6" customFormat="1" ht="33" customHeight="1">
      <c r="A5" s="138"/>
      <c r="B5" s="138"/>
      <c r="C5" s="135"/>
      <c r="D5" s="132"/>
      <c r="E5" s="133"/>
      <c r="F5" s="133"/>
    </row>
    <row r="6" spans="1:6" s="4" customFormat="1" ht="14.25">
      <c r="A6" s="31">
        <v>1</v>
      </c>
      <c r="B6" s="32">
        <v>2</v>
      </c>
      <c r="C6" s="32" t="s">
        <v>87</v>
      </c>
      <c r="D6" s="32" t="s">
        <v>87</v>
      </c>
      <c r="E6" s="32" t="s">
        <v>158</v>
      </c>
      <c r="F6" s="32" t="s">
        <v>159</v>
      </c>
    </row>
    <row r="7" spans="1:8" s="3" customFormat="1" ht="30" customHeight="1">
      <c r="A7" s="33" t="s">
        <v>0</v>
      </c>
      <c r="B7" s="50" t="s">
        <v>143</v>
      </c>
      <c r="C7" s="16">
        <f>C8+C9+C10+C12+C13+C14+C15+C16+C17+C18+C19+C20+C21+C22+C24+C25+C26+C27</f>
        <v>55280988</v>
      </c>
      <c r="D7" s="16">
        <f>D8+D9+D10+D12+D13+D14+D15+D16+D17+D18+D19+D20+D21+D22+D24+D25+D26+D27</f>
        <v>55280988</v>
      </c>
      <c r="E7" s="13" t="str">
        <f>IF(C7=D7,"-",D7-C7)</f>
        <v>-</v>
      </c>
      <c r="F7" s="91">
        <f>IF(C7=0,"-",D7/C7)</f>
        <v>1</v>
      </c>
      <c r="H7" s="118"/>
    </row>
    <row r="8" spans="1:8" ht="31.5" customHeight="1">
      <c r="A8" s="40" t="s">
        <v>1</v>
      </c>
      <c r="B8" s="102" t="s">
        <v>164</v>
      </c>
      <c r="C8" s="36">
        <f>Dolnośląski!C8+KujawskoPomorski!C8+Lubelski!C8+Lubuski!C8+Łódzki!C8+Małopolski!C8+Mazowiecki!C8+Opolski!C8+Podkarpacki!C8+Podlaski!C8+Pomorski!C8+Śląski!C8+Świętokrzyski!C8+WarmińskoMazurski!C8+Wielkopolski!C8+Zachodniopomorski!C8</f>
        <v>7359377</v>
      </c>
      <c r="D8" s="36">
        <f>Dolnośląski!D8+KujawskoPomorski!D8+Lubelski!D8+Lubuski!D8+Łódzki!D8+Małopolski!D8+Mazowiecki!D8+Opolski!D8+Podkarpacki!D8+Podlaski!D8+Pomorski!D8+Śląski!D8+Świętokrzyski!D8+WarmińskoMazurski!D8+Wielkopolski!D8+Zachodniopomorski!D8</f>
        <v>7359377</v>
      </c>
      <c r="E8" s="89" t="str">
        <f aca="true" t="shared" si="0" ref="E8:E46">IF(C8=D8,"-",D8-C8)</f>
        <v>-</v>
      </c>
      <c r="F8" s="90">
        <f aca="true" t="shared" si="1" ref="F8:F46">IF(C8=0,"-",D8/C8)</f>
        <v>1</v>
      </c>
      <c r="H8" s="118"/>
    </row>
    <row r="9" spans="1:8" ht="31.5" customHeight="1">
      <c r="A9" s="40" t="s">
        <v>2</v>
      </c>
      <c r="B9" s="102" t="s">
        <v>165</v>
      </c>
      <c r="C9" s="36">
        <f>Dolnośląski!C9+KujawskoPomorski!C9+Lubelski!C9+Lubuski!C9+Łódzki!C9+Małopolski!C9+Mazowiecki!C9+Opolski!C9+Podkarpacki!C9+Podlaski!C9+Pomorski!C9+Śląski!C9+Świętokrzyski!C9+WarmińskoMazurski!C9+Wielkopolski!C9+Zachodniopomorski!C9</f>
        <v>4304915</v>
      </c>
      <c r="D9" s="36">
        <f>Dolnośląski!D9+KujawskoPomorski!D9+Lubelski!D9+Lubuski!D9+Łódzki!D9+Małopolski!D9+Mazowiecki!D9+Opolski!D9+Podkarpacki!D9+Podlaski!D9+Pomorski!D9+Śląski!D9+Świętokrzyski!D9+WarmińskoMazurski!D9+Wielkopolski!D9+Zachodniopomorski!D9</f>
        <v>4304915</v>
      </c>
      <c r="E9" s="89" t="str">
        <f t="shared" si="0"/>
        <v>-</v>
      </c>
      <c r="F9" s="90">
        <f t="shared" si="1"/>
        <v>1</v>
      </c>
      <c r="H9" s="118"/>
    </row>
    <row r="10" spans="1:9" ht="31.5" customHeight="1">
      <c r="A10" s="40" t="s">
        <v>3</v>
      </c>
      <c r="B10" s="102" t="s">
        <v>157</v>
      </c>
      <c r="C10" s="36">
        <f>Dolnośląski!C10+KujawskoPomorski!C10+Lubelski!C10+Lubuski!C10+Łódzki!C10+Małopolski!C10+Mazowiecki!C10+Opolski!C10+Podkarpacki!C10+Podlaski!C10+Pomorski!C10+Śląski!C10+Świętokrzyski!C10+WarmińskoMazurski!C10+Wielkopolski!C10+Zachodniopomorski!C10</f>
        <v>26053618</v>
      </c>
      <c r="D10" s="36">
        <f>Dolnośląski!D10+KujawskoPomorski!D10+Lubelski!D10+Lubuski!D10+Łódzki!D10+Małopolski!D10+Mazowiecki!D10+Opolski!D10+Podkarpacki!D10+Podlaski!D10+Pomorski!D10+Śląski!D10+Świętokrzyski!D10+WarmińskoMazurski!D10+Wielkopolski!D10+Zachodniopomorski!D10</f>
        <v>26053618</v>
      </c>
      <c r="E10" s="89" t="str">
        <f t="shared" si="0"/>
        <v>-</v>
      </c>
      <c r="F10" s="90">
        <f t="shared" si="1"/>
        <v>1</v>
      </c>
      <c r="H10" s="118"/>
      <c r="I10" s="112"/>
    </row>
    <row r="11" spans="1:8" ht="31.5" customHeight="1">
      <c r="A11" s="103" t="s">
        <v>64</v>
      </c>
      <c r="B11" s="45" t="s">
        <v>65</v>
      </c>
      <c r="C11" s="36">
        <f>Dolnośląski!C11+KujawskoPomorski!C11+Lubelski!C11+Lubuski!C11+Łódzki!C11+Małopolski!C11+Mazowiecki!C11+Opolski!C11+Podkarpacki!C11+Podlaski!C11+Pomorski!C11+Śląski!C11+Świętokrzyski!C11+WarmińskoMazurski!C11+Wielkopolski!C11+Zachodniopomorski!C11</f>
        <v>1184795</v>
      </c>
      <c r="D11" s="36">
        <f>Dolnośląski!D11+KujawskoPomorski!D11+Lubelski!D11+Lubuski!D11+Łódzki!D11+Małopolski!D11+Mazowiecki!D11+Opolski!D11+Podkarpacki!D11+Podlaski!D11+Pomorski!D11+Śląski!D11+Świętokrzyski!D11+WarmińskoMazurski!D11+Wielkopolski!D11+Zachodniopomorski!D11</f>
        <v>1184795</v>
      </c>
      <c r="E11" s="89" t="str">
        <f>IF(C11=D11,"-",D11-C11)</f>
        <v>-</v>
      </c>
      <c r="F11" s="90">
        <f>IF(C11=0,"-",D11/C11)</f>
        <v>1</v>
      </c>
      <c r="H11" s="118"/>
    </row>
    <row r="12" spans="1:8" ht="31.5" customHeight="1">
      <c r="A12" s="40" t="s">
        <v>4</v>
      </c>
      <c r="B12" s="102" t="s">
        <v>171</v>
      </c>
      <c r="C12" s="36">
        <f>Dolnośląski!C12+KujawskoPomorski!C12+Lubelski!C12+Lubuski!C12+Łódzki!C12+Małopolski!C12+Mazowiecki!C12+Opolski!C12+Podkarpacki!C12+Podlaski!C12+Pomorski!C12+Śląski!C12+Świętokrzyski!C12+WarmińskoMazurski!C12+Wielkopolski!C12+Zachodniopomorski!C12</f>
        <v>1962078</v>
      </c>
      <c r="D12" s="36">
        <f>Dolnośląski!D12+KujawskoPomorski!D12+Lubelski!D12+Lubuski!D12+Łódzki!D12+Małopolski!D12+Mazowiecki!D12+Opolski!D12+Podkarpacki!D12+Podlaski!D12+Pomorski!D12+Śląski!D12+Świętokrzyski!D12+WarmińskoMazurski!D12+Wielkopolski!D12+Zachodniopomorski!D12</f>
        <v>1962078</v>
      </c>
      <c r="E12" s="89" t="str">
        <f t="shared" si="0"/>
        <v>-</v>
      </c>
      <c r="F12" s="90">
        <f t="shared" si="1"/>
        <v>1</v>
      </c>
      <c r="H12" s="118"/>
    </row>
    <row r="13" spans="1:8" ht="31.5" customHeight="1">
      <c r="A13" s="40" t="s">
        <v>5</v>
      </c>
      <c r="B13" s="102" t="s">
        <v>166</v>
      </c>
      <c r="C13" s="36">
        <f>Dolnośląski!C13+KujawskoPomorski!C13+Lubelski!C13+Lubuski!C13+Łódzki!C13+Małopolski!C13+Mazowiecki!C13+Opolski!C13+Podkarpacki!C13+Podlaski!C13+Pomorski!C13+Śląski!C13+Świętokrzyski!C13+WarmińskoMazurski!C13+Wielkopolski!C13+Zachodniopomorski!C13</f>
        <v>1783334</v>
      </c>
      <c r="D13" s="36">
        <f>Dolnośląski!D13+KujawskoPomorski!D13+Lubelski!D13+Lubuski!D13+Łódzki!D13+Małopolski!D13+Mazowiecki!D13+Opolski!D13+Podkarpacki!D13+Podlaski!D13+Pomorski!D13+Śląski!D13+Świętokrzyski!D13+WarmińskoMazurski!D13+Wielkopolski!D13+Zachodniopomorski!D13</f>
        <v>1783334</v>
      </c>
      <c r="E13" s="89" t="str">
        <f t="shared" si="0"/>
        <v>-</v>
      </c>
      <c r="F13" s="90">
        <f t="shared" si="1"/>
        <v>1</v>
      </c>
      <c r="H13" s="118"/>
    </row>
    <row r="14" spans="1:8" ht="31.5" customHeight="1">
      <c r="A14" s="40" t="s">
        <v>6</v>
      </c>
      <c r="B14" s="102" t="s">
        <v>175</v>
      </c>
      <c r="C14" s="36">
        <f>Dolnośląski!C14+KujawskoPomorski!C14+Lubelski!C14+Lubuski!C14+Łódzki!C14+Małopolski!C14+Mazowiecki!C14+Opolski!C14+Podkarpacki!C14+Podlaski!C14+Pomorski!C14+Śląski!C14+Świętokrzyski!C14+WarmińskoMazurski!C14+Wielkopolski!C14+Zachodniopomorski!C14</f>
        <v>787094</v>
      </c>
      <c r="D14" s="36">
        <f>Dolnośląski!D14+KujawskoPomorski!D14+Lubelski!D14+Lubuski!D14+Łódzki!D14+Małopolski!D14+Mazowiecki!D14+Opolski!D14+Podkarpacki!D14+Podlaski!D14+Pomorski!D14+Śląski!D14+Świętokrzyski!D14+WarmińskoMazurski!D14+Wielkopolski!D14+Zachodniopomorski!D14</f>
        <v>787094</v>
      </c>
      <c r="E14" s="89" t="str">
        <f t="shared" si="0"/>
        <v>-</v>
      </c>
      <c r="F14" s="90">
        <f t="shared" si="1"/>
        <v>1</v>
      </c>
      <c r="H14" s="118"/>
    </row>
    <row r="15" spans="1:8" ht="31.5" customHeight="1">
      <c r="A15" s="40" t="s">
        <v>7</v>
      </c>
      <c r="B15" s="102" t="s">
        <v>174</v>
      </c>
      <c r="C15" s="36">
        <f>Dolnośląski!C15+KujawskoPomorski!C15+Lubelski!C15+Lubuski!C15+Łódzki!C15+Małopolski!C15+Mazowiecki!C15+Opolski!C15+Podkarpacki!C15+Podlaski!C15+Pomorski!C15+Śląski!C15+Świętokrzyski!C15+WarmińskoMazurski!C15+Wielkopolski!C15+Zachodniopomorski!C15</f>
        <v>268842</v>
      </c>
      <c r="D15" s="36">
        <f>Dolnośląski!D15+KujawskoPomorski!D15+Lubelski!D15+Lubuski!D15+Łódzki!D15+Małopolski!D15+Mazowiecki!D15+Opolski!D15+Podkarpacki!D15+Podlaski!D15+Pomorski!D15+Śląski!D15+Świętokrzyski!D15+WarmińskoMazurski!D15+Wielkopolski!D15+Zachodniopomorski!D15</f>
        <v>268842</v>
      </c>
      <c r="E15" s="89" t="str">
        <f>IF(C15=D15,"-",D15-C15)</f>
        <v>-</v>
      </c>
      <c r="F15" s="90">
        <f>IF(C15=0,"-",D15/C15)</f>
        <v>1</v>
      </c>
      <c r="H15" s="118"/>
    </row>
    <row r="16" spans="1:8" ht="31.5" customHeight="1">
      <c r="A16" s="40" t="s">
        <v>8</v>
      </c>
      <c r="B16" s="102" t="s">
        <v>167</v>
      </c>
      <c r="C16" s="36">
        <f>Dolnośląski!C16+KujawskoPomorski!C16+Lubelski!C16+Lubuski!C16+Łódzki!C16+Małopolski!C16+Mazowiecki!C16+Opolski!C16+Podkarpacki!C16+Podlaski!C16+Pomorski!C16+Śląski!C16+Świętokrzyski!C16+WarmińskoMazurski!C16+Wielkopolski!C16+Zachodniopomorski!C16</f>
        <v>1901844</v>
      </c>
      <c r="D16" s="36">
        <f>Dolnośląski!D16+KujawskoPomorski!D16+Lubelski!D16+Lubuski!D16+Łódzki!D16+Małopolski!D16+Mazowiecki!D16+Opolski!D16+Podkarpacki!D16+Podlaski!D16+Pomorski!D16+Śląski!D16+Świętokrzyski!D16+WarmińskoMazurski!D16+Wielkopolski!D16+Zachodniopomorski!D16</f>
        <v>1901844</v>
      </c>
      <c r="E16" s="89" t="str">
        <f t="shared" si="0"/>
        <v>-</v>
      </c>
      <c r="F16" s="90">
        <f t="shared" si="1"/>
        <v>1</v>
      </c>
      <c r="H16" s="118"/>
    </row>
    <row r="17" spans="1:8" ht="31.5" customHeight="1">
      <c r="A17" s="40" t="s">
        <v>9</v>
      </c>
      <c r="B17" s="102" t="s">
        <v>168</v>
      </c>
      <c r="C17" s="36">
        <f>Dolnośląski!C17+KujawskoPomorski!C17+Lubelski!C17+Lubuski!C17+Łódzki!C17+Małopolski!C17+Mazowiecki!C17+Opolski!C17+Podkarpacki!C17+Podlaski!C17+Pomorski!C17+Śląski!C17+Świętokrzyski!C17+WarmińskoMazurski!C17+Wielkopolski!C17+Zachodniopomorski!C17</f>
        <v>669572</v>
      </c>
      <c r="D17" s="36">
        <f>Dolnośląski!D17+KujawskoPomorski!D17+Lubelski!D17+Lubuski!D17+Łódzki!D17+Małopolski!D17+Mazowiecki!D17+Opolski!D17+Podkarpacki!D17+Podlaski!D17+Pomorski!D17+Śląski!D17+Świętokrzyski!D17+WarmińskoMazurski!D17+Wielkopolski!D17+Zachodniopomorski!D17</f>
        <v>669572</v>
      </c>
      <c r="E17" s="89" t="str">
        <f t="shared" si="0"/>
        <v>-</v>
      </c>
      <c r="F17" s="90">
        <f t="shared" si="1"/>
        <v>1</v>
      </c>
      <c r="H17" s="118"/>
    </row>
    <row r="18" spans="1:8" ht="34.5" customHeight="1">
      <c r="A18" s="40" t="s">
        <v>10</v>
      </c>
      <c r="B18" s="102" t="s">
        <v>176</v>
      </c>
      <c r="C18" s="36">
        <f>Dolnośląski!C18+KujawskoPomorski!C18+Lubelski!C18+Lubuski!C18+Łódzki!C18+Małopolski!C18+Mazowiecki!C18+Opolski!C18+Podkarpacki!C18+Podlaski!C18+Pomorski!C18+Śląski!C18+Świętokrzyski!C18+WarmińskoMazurski!C18+Wielkopolski!C18+Zachodniopomorski!C18</f>
        <v>35386</v>
      </c>
      <c r="D18" s="36">
        <f>Dolnośląski!D18+KujawskoPomorski!D18+Lubelski!D18+Lubuski!D18+Łódzki!D18+Małopolski!D18+Mazowiecki!D18+Opolski!D18+Podkarpacki!D18+Podlaski!D18+Pomorski!D18+Śląski!D18+Świętokrzyski!D18+WarmińskoMazurski!D18+Wielkopolski!D18+Zachodniopomorski!D18</f>
        <v>35386</v>
      </c>
      <c r="E18" s="89" t="str">
        <f t="shared" si="0"/>
        <v>-</v>
      </c>
      <c r="F18" s="90">
        <f t="shared" si="1"/>
        <v>1</v>
      </c>
      <c r="H18" s="118"/>
    </row>
    <row r="19" spans="1:8" ht="34.5" customHeight="1">
      <c r="A19" s="40" t="s">
        <v>11</v>
      </c>
      <c r="B19" s="102" t="s">
        <v>169</v>
      </c>
      <c r="C19" s="36">
        <f>Dolnośląski!C19+KujawskoPomorski!C19+Lubelski!C19+Lubuski!C19+Łódzki!C19+Małopolski!C19+Mazowiecki!C19+Opolski!C19+Podkarpacki!C19+Podlaski!C19+Pomorski!C19+Śląski!C19+Świętokrzyski!C19+WarmińskoMazurski!C19+Wielkopolski!C19+Zachodniopomorski!C19</f>
        <v>132349</v>
      </c>
      <c r="D19" s="36">
        <f>Dolnośląski!D19+KujawskoPomorski!D19+Lubelski!D19+Lubuski!D19+Łódzki!D19+Małopolski!D19+Mazowiecki!D19+Opolski!D19+Podkarpacki!D19+Podlaski!D19+Pomorski!D19+Śląski!D19+Świętokrzyski!D19+WarmińskoMazurski!D19+Wielkopolski!D19+Zachodniopomorski!D19</f>
        <v>132349</v>
      </c>
      <c r="E19" s="89" t="str">
        <f t="shared" si="0"/>
        <v>-</v>
      </c>
      <c r="F19" s="90">
        <f t="shared" si="1"/>
        <v>1</v>
      </c>
      <c r="H19" s="118"/>
    </row>
    <row r="20" spans="1:8" ht="31.5" customHeight="1">
      <c r="A20" s="40" t="s">
        <v>12</v>
      </c>
      <c r="B20" s="102" t="s">
        <v>170</v>
      </c>
      <c r="C20" s="36">
        <f>Dolnośląski!C20+KujawskoPomorski!C20+Lubelski!C20+Lubuski!C20+Łódzki!C20+Małopolski!C20+Mazowiecki!C20+Opolski!C20+Podkarpacki!C20+Podlaski!C20+Pomorski!C20+Śląski!C20+Świętokrzyski!C20+WarmińskoMazurski!C20+Wielkopolski!C20+Zachodniopomorski!C20</f>
        <v>1305486</v>
      </c>
      <c r="D20" s="36">
        <f>Dolnośląski!D20+KujawskoPomorski!D20+Lubelski!D20+Lubuski!D20+Łódzki!D20+Małopolski!D20+Mazowiecki!D20+Opolski!D20+Podkarpacki!D20+Podlaski!D20+Pomorski!D20+Śląski!D20+Świętokrzyski!D20+WarmińskoMazurski!D20+Wielkopolski!D20+Zachodniopomorski!D20</f>
        <v>1305486</v>
      </c>
      <c r="E20" s="89" t="str">
        <f t="shared" si="0"/>
        <v>-</v>
      </c>
      <c r="F20" s="90">
        <f t="shared" si="1"/>
        <v>1</v>
      </c>
      <c r="H20" s="118"/>
    </row>
    <row r="21" spans="1:8" ht="31.5" customHeight="1">
      <c r="A21" s="40" t="s">
        <v>14</v>
      </c>
      <c r="B21" s="46" t="s">
        <v>13</v>
      </c>
      <c r="C21" s="36">
        <f>Dolnośląski!C21+KujawskoPomorski!C21+Lubelski!C21+Lubuski!C21+Łódzki!C21+Małopolski!C21+Mazowiecki!C21+Opolski!C21+Podkarpacki!C21+Podlaski!C21+Pomorski!C21+Śląski!C21+Świętokrzyski!C21+WarmińskoMazurski!C21+Wielkopolski!C21+Zachodniopomorski!C21</f>
        <v>595750</v>
      </c>
      <c r="D21" s="36">
        <f>Dolnośląski!D21+KujawskoPomorski!D21+Lubelski!D21+Lubuski!D21+Łódzki!D21+Małopolski!D21+Mazowiecki!D21+Opolski!D21+Podkarpacki!D21+Podlaski!D21+Pomorski!D21+Śląski!D21+Świętokrzyski!D21+WarmińskoMazurski!D21+Wielkopolski!D21+Zachodniopomorski!D21</f>
        <v>595750</v>
      </c>
      <c r="E21" s="89" t="str">
        <f t="shared" si="0"/>
        <v>-</v>
      </c>
      <c r="F21" s="90">
        <f t="shared" si="1"/>
        <v>1</v>
      </c>
      <c r="H21" s="118"/>
    </row>
    <row r="22" spans="1:8" ht="31.5" customHeight="1">
      <c r="A22" s="41" t="s">
        <v>15</v>
      </c>
      <c r="B22" s="102" t="s">
        <v>172</v>
      </c>
      <c r="C22" s="36">
        <f>Dolnośląski!C22+KujawskoPomorski!C22+Lubelski!C22+Lubuski!C22+Łódzki!C22+Małopolski!C22+Mazowiecki!C22+Opolski!C22+Podkarpacki!C22+Podlaski!C22+Pomorski!C22+Śląski!C22+Świętokrzyski!C22+WarmińskoMazurski!C22+Wielkopolski!C22+Zachodniopomorski!C22</f>
        <v>8047442</v>
      </c>
      <c r="D22" s="36">
        <f>Dolnośląski!D22+KujawskoPomorski!D22+Lubelski!D22+Lubuski!D22+Łódzki!D22+Małopolski!D22+Mazowiecki!D22+Opolski!D22+Podkarpacki!D22+Podlaski!D22+Pomorski!D22+Śląski!D22+Świętokrzyski!D22+WarmińskoMazurski!D22+Wielkopolski!D22+Zachodniopomorski!D22</f>
        <v>8047442</v>
      </c>
      <c r="E22" s="89" t="str">
        <f t="shared" si="0"/>
        <v>-</v>
      </c>
      <c r="F22" s="90">
        <f t="shared" si="1"/>
        <v>1</v>
      </c>
      <c r="H22" s="118"/>
    </row>
    <row r="23" spans="1:8" ht="31.5" customHeight="1">
      <c r="A23" s="39" t="s">
        <v>177</v>
      </c>
      <c r="B23" s="45" t="s">
        <v>66</v>
      </c>
      <c r="C23" s="36">
        <f>Dolnośląski!C23+KujawskoPomorski!C23+Lubelski!C23+Lubuski!C23+Łódzki!C23+Małopolski!C23+Mazowiecki!C23+Opolski!C23+Podkarpacki!C23+Podlaski!C23+Pomorski!C23+Śląski!C23+Świętokrzyski!C23+WarmińskoMazurski!C23+Wielkopolski!C23+Zachodniopomorski!C23</f>
        <v>25738</v>
      </c>
      <c r="D23" s="36">
        <f>Dolnośląski!D23+KujawskoPomorski!D23+Lubelski!D23+Lubuski!D23+Łódzki!D23+Małopolski!D23+Mazowiecki!D23+Opolski!D23+Podkarpacki!D23+Podlaski!D23+Pomorski!D23+Śląski!D23+Świętokrzyski!D23+WarmińskoMazurski!D23+Wielkopolski!D23+Zachodniopomorski!D23</f>
        <v>25738</v>
      </c>
      <c r="E23" s="89" t="str">
        <f t="shared" si="0"/>
        <v>-</v>
      </c>
      <c r="F23" s="90">
        <f t="shared" si="1"/>
        <v>1</v>
      </c>
      <c r="H23" s="118"/>
    </row>
    <row r="24" spans="1:8" ht="33" customHeight="1">
      <c r="A24" s="42" t="s">
        <v>16</v>
      </c>
      <c r="B24" s="47" t="s">
        <v>140</v>
      </c>
      <c r="C24" s="36">
        <f>Dolnośląski!C24+KujawskoPomorski!C24+Lubelski!C24+Lubuski!C24+Łódzki!C24+Małopolski!C24+Mazowiecki!C24+Opolski!C24+Podkarpacki!C24+Podlaski!C24+Pomorski!C24+Śląski!C24+Świętokrzyski!C24+WarmińskoMazurski!C24+Wielkopolski!C24+Zachodniopomorski!C24</f>
        <v>0</v>
      </c>
      <c r="D24" s="36">
        <f>Dolnośląski!D24+KujawskoPomorski!D24+Lubelski!D24+Lubuski!D24+Łódzki!D24+Małopolski!D24+Mazowiecki!D24+Opolski!D24+Podkarpacki!D24+Podlaski!D24+Pomorski!D24+Śląski!D24+Świętokrzyski!D24+WarmińskoMazurski!D24+Wielkopolski!D24+Zachodniopomorski!D24</f>
        <v>0</v>
      </c>
      <c r="E24" s="89" t="str">
        <f>IF(C24=D24,"-",D24-C24)</f>
        <v>-</v>
      </c>
      <c r="F24" s="90" t="str">
        <f>IF(C24=0,"-",D24/C24)</f>
        <v>-</v>
      </c>
      <c r="H24" s="118"/>
    </row>
    <row r="25" spans="1:8" ht="33" customHeight="1">
      <c r="A25" s="42" t="s">
        <v>137</v>
      </c>
      <c r="B25" s="48" t="s">
        <v>60</v>
      </c>
      <c r="C25" s="36">
        <f>Dolnośląski!C25+KujawskoPomorski!C25+Lubelski!C25+Lubuski!C25+Łódzki!C25+Małopolski!C25+Mazowiecki!C25+Opolski!C25+Podkarpacki!C25+Podlaski!C25+Pomorski!C25+Śląski!C25+Świętokrzyski!C25+WarmińskoMazurski!C25+Wielkopolski!C25+Zachodniopomorski!C25</f>
        <v>0</v>
      </c>
      <c r="D25" s="36">
        <f>Dolnośląski!D25+KujawskoPomorski!D25+Lubelski!D25+Lubuski!D25+Łódzki!D25+Małopolski!D25+Mazowiecki!D25+Opolski!D25+Podkarpacki!D25+Podlaski!D25+Pomorski!D25+Śląski!D25+Świętokrzyski!D25+WarmińskoMazurski!D25+Wielkopolski!D25+Zachodniopomorski!D25</f>
        <v>0</v>
      </c>
      <c r="E25" s="89" t="str">
        <f>IF(C25=D25,"-",D25-C25)</f>
        <v>-</v>
      </c>
      <c r="F25" s="90" t="str">
        <f>IF(C25=0,"-",D25/C25)</f>
        <v>-</v>
      </c>
      <c r="H25" s="118"/>
    </row>
    <row r="26" spans="1:8" ht="33" customHeight="1">
      <c r="A26" s="42" t="s">
        <v>138</v>
      </c>
      <c r="B26" s="48" t="s">
        <v>141</v>
      </c>
      <c r="C26" s="36">
        <f>Dolnośląski!C26+KujawskoPomorski!C26+Lubelski!C26+Lubuski!C26+Łódzki!C26+Małopolski!C26+Mazowiecki!C26+Opolski!C26+Podkarpacki!C26+Podlaski!C26+Pomorski!C26+Śląski!C26+Świętokrzyski!C26+WarmińskoMazurski!C26+Wielkopolski!C26+Zachodniopomorski!C26</f>
        <v>0</v>
      </c>
      <c r="D26" s="36">
        <f>Dolnośląski!D26+KujawskoPomorski!D26+Lubelski!D26+Lubuski!D26+Łódzki!D26+Małopolski!D26+Mazowiecki!D26+Opolski!D26+Podkarpacki!D26+Podlaski!D26+Pomorski!D26+Śląski!D26+Świętokrzyski!D26+WarmińskoMazurski!D26+Wielkopolski!D26+Zachodniopomorski!D26</f>
        <v>0</v>
      </c>
      <c r="E26" s="89" t="str">
        <f>IF(C26=D26,"-",D26-C26)</f>
        <v>-</v>
      </c>
      <c r="F26" s="90" t="str">
        <f>IF(C26=0,"-",D26/C26)</f>
        <v>-</v>
      </c>
      <c r="H26" s="118"/>
    </row>
    <row r="27" spans="1:8" ht="33" customHeight="1">
      <c r="A27" s="42" t="s">
        <v>139</v>
      </c>
      <c r="B27" s="48" t="s">
        <v>142</v>
      </c>
      <c r="C27" s="36">
        <f>Dolnośląski!C27+KujawskoPomorski!C27+Lubelski!C27+Lubuski!C27+Łódzki!C27+Małopolski!C27+Mazowiecki!C27+Opolski!C27+Podkarpacki!C27+Podlaski!C27+Pomorski!C27+Śląski!C27+Świętokrzyski!C27+WarmińskoMazurski!C27+Wielkopolski!C27+Zachodniopomorski!C27</f>
        <v>73901</v>
      </c>
      <c r="D27" s="36">
        <f>Dolnośląski!D27+KujawskoPomorski!D27+Lubelski!D27+Lubuski!D27+Łódzki!D27+Małopolski!D27+Mazowiecki!D27+Opolski!D27+Podkarpacki!D27+Podlaski!D27+Pomorski!D27+Śląski!D27+Świętokrzyski!D27+WarmińskoMazurski!D27+Wielkopolski!D27+Zachodniopomorski!D27</f>
        <v>73901</v>
      </c>
      <c r="E27" s="89" t="str">
        <f>IF(C27=D27,"-",D27-C27)</f>
        <v>-</v>
      </c>
      <c r="F27" s="90">
        <f>IF(C27=0,"-",D27/C27)</f>
        <v>1</v>
      </c>
      <c r="H27" s="118"/>
    </row>
    <row r="28" spans="1:8" s="5" customFormat="1" ht="31.5" customHeight="1">
      <c r="A28" s="43" t="s">
        <v>68</v>
      </c>
      <c r="B28" s="49" t="s">
        <v>69</v>
      </c>
      <c r="C28" s="35">
        <f>Dolnośląski!C28+KujawskoPomorski!C28+Lubelski!C28+Lubuski!C28+Łódzki!C28+Małopolski!C28+Mazowiecki!C28+Opolski!C28+Podkarpacki!C28+Podlaski!C28+Pomorski!C28+Śląski!C28+Świętokrzyski!C28+WarmińskoMazurski!C28+Wielkopolski!C28+Zachodniopomorski!C28</f>
        <v>0</v>
      </c>
      <c r="D28" s="35">
        <f>Dolnośląski!D28+KujawskoPomorski!D28+Lubelski!D28+Lubuski!D28+Łódzki!D28+Małopolski!D28+Mazowiecki!D28+Opolski!D28+Podkarpacki!D28+Podlaski!D28+Pomorski!D28+Śląski!D28+Świętokrzyski!D28+WarmińskoMazurski!D28+Wielkopolski!D28+Zachodniopomorski!D28</f>
        <v>0</v>
      </c>
      <c r="E28" s="89" t="str">
        <f t="shared" si="0"/>
        <v>-</v>
      </c>
      <c r="F28" s="90" t="str">
        <f t="shared" si="1"/>
        <v>-</v>
      </c>
      <c r="H28" s="118"/>
    </row>
    <row r="29" spans="1:8" s="5" customFormat="1" ht="31.5" customHeight="1">
      <c r="A29" s="43" t="s">
        <v>67</v>
      </c>
      <c r="B29" s="49" t="s">
        <v>70</v>
      </c>
      <c r="C29" s="35">
        <f>Dolnośląski!C29+KujawskoPomorski!C29+Lubelski!C29+Lubuski!C29+Łódzki!C29+Małopolski!C29+Mazowiecki!C29+Opolski!C29+Podkarpacki!C29+Podlaski!C29+Pomorski!C29+Śląski!C29+Świętokrzyski!C29+WarmińskoMazurski!C29+Wielkopolski!C29+Zachodniopomorski!C29</f>
        <v>1730500</v>
      </c>
      <c r="D29" s="35">
        <f>Dolnośląski!D29+KujawskoPomorski!D29+Lubelski!D29+Lubuski!D29+Łódzki!D29+Małopolski!D29+Mazowiecki!D29+Opolski!D29+Podkarpacki!D29+Podlaski!D29+Pomorski!D29+Śląski!D29+Świętokrzyski!D29+WarmińskoMazurski!D29+Wielkopolski!D29+Zachodniopomorski!D29</f>
        <v>1730500</v>
      </c>
      <c r="E29" s="89" t="str">
        <f t="shared" si="0"/>
        <v>-</v>
      </c>
      <c r="F29" s="90">
        <f t="shared" si="1"/>
        <v>1</v>
      </c>
      <c r="H29" s="118"/>
    </row>
    <row r="30" spans="1:8" s="3" customFormat="1" ht="30" customHeight="1">
      <c r="A30" s="37" t="s">
        <v>17</v>
      </c>
      <c r="B30" s="57" t="s">
        <v>18</v>
      </c>
      <c r="C30" s="34">
        <f>Dolnośląski!C30+KujawskoPomorski!C30+Lubelski!C30+Lubuski!C30+Łódzki!C30+Małopolski!C30+Mazowiecki!C30+Opolski!C30+Podkarpacki!C30+Podlaski!C30+Pomorski!C30+Śląski!C30+Świętokrzyski!C30+WarmińskoMazurski!C30+Wielkopolski!C30+Zachodniopomorski!C30</f>
        <v>448678</v>
      </c>
      <c r="D30" s="34">
        <f>Dolnośląski!D30+KujawskoPomorski!D30+Lubelski!D30+Lubuski!D30+Łódzki!D30+Małopolski!D30+Mazowiecki!D30+Opolski!D30+Podkarpacki!D30+Podlaski!D30+Pomorski!D30+Śląski!D30+Świętokrzyski!D30+WarmińskoMazurski!D30+Wielkopolski!D30+Zachodniopomorski!D30</f>
        <v>448678</v>
      </c>
      <c r="E30" s="13" t="str">
        <f t="shared" si="0"/>
        <v>-</v>
      </c>
      <c r="F30" s="91">
        <f t="shared" si="1"/>
        <v>1</v>
      </c>
      <c r="H30" s="118"/>
    </row>
    <row r="31" spans="1:8" ht="28.5" customHeight="1">
      <c r="A31" s="42" t="s">
        <v>19</v>
      </c>
      <c r="B31" s="51" t="s">
        <v>20</v>
      </c>
      <c r="C31" s="35">
        <f>Dolnośląski!C31+KujawskoPomorski!C31+Lubelski!C31+Lubuski!C31+Łódzki!C31+Małopolski!C31+Mazowiecki!C31+Opolski!C31+Podkarpacki!C31+Podlaski!C31+Pomorski!C31+Śląski!C31+Świętokrzyski!C31+WarmińskoMazurski!C31+Wielkopolski!C31+Zachodniopomorski!C31</f>
        <v>17828</v>
      </c>
      <c r="D31" s="35">
        <f>Dolnośląski!D31+KujawskoPomorski!D31+Lubelski!D31+Lubuski!D31+Łódzki!D31+Małopolski!D31+Mazowiecki!D31+Opolski!D31+Podkarpacki!D31+Podlaski!D31+Pomorski!D31+Śląski!D31+Świętokrzyski!D31+WarmińskoMazurski!D31+Wielkopolski!D31+Zachodniopomorski!D31</f>
        <v>17828</v>
      </c>
      <c r="E31" s="89" t="str">
        <f t="shared" si="0"/>
        <v>-</v>
      </c>
      <c r="F31" s="90">
        <f t="shared" si="1"/>
        <v>1</v>
      </c>
      <c r="H31" s="118"/>
    </row>
    <row r="32" spans="1:8" ht="28.5" customHeight="1">
      <c r="A32" s="42" t="s">
        <v>21</v>
      </c>
      <c r="B32" s="51" t="s">
        <v>22</v>
      </c>
      <c r="C32" s="35">
        <f>Dolnośląski!C32+KujawskoPomorski!C32+Lubelski!C32+Lubuski!C32+Łódzki!C32+Małopolski!C32+Mazowiecki!C32+Opolski!C32+Podkarpacki!C32+Podlaski!C32+Pomorski!C32+Śląski!C32+Świętokrzyski!C32+WarmińskoMazurski!C32+Wielkopolski!C32+Zachodniopomorski!C32</f>
        <v>53129</v>
      </c>
      <c r="D32" s="35">
        <f>Dolnośląski!D32+KujawskoPomorski!D32+Lubelski!D32+Lubuski!D32+Łódzki!D32+Małopolski!D32+Mazowiecki!D32+Opolski!D32+Podkarpacki!D32+Podlaski!D32+Pomorski!D32+Śląski!D32+Świętokrzyski!D32+WarmińskoMazurski!D32+Wielkopolski!D32+Zachodniopomorski!D32</f>
        <v>53129</v>
      </c>
      <c r="E32" s="89" t="str">
        <f t="shared" si="0"/>
        <v>-</v>
      </c>
      <c r="F32" s="90">
        <f t="shared" si="1"/>
        <v>1</v>
      </c>
      <c r="H32" s="118"/>
    </row>
    <row r="33" spans="1:8" ht="28.5" customHeight="1">
      <c r="A33" s="42" t="s">
        <v>23</v>
      </c>
      <c r="B33" s="52" t="s">
        <v>37</v>
      </c>
      <c r="C33" s="35">
        <f>Dolnośląski!C33+KujawskoPomorski!C33+Lubelski!C33+Lubuski!C33+Łódzki!C33+Małopolski!C33+Mazowiecki!C33+Opolski!C33+Podkarpacki!C33+Podlaski!C33+Pomorski!C33+Śląski!C33+Świętokrzyski!C33+WarmińskoMazurski!C33+Wielkopolski!C33+Zachodniopomorski!C33</f>
        <v>3439</v>
      </c>
      <c r="D33" s="35">
        <f>Dolnośląski!D33+KujawskoPomorski!D33+Lubelski!D33+Lubuski!D33+Łódzki!D33+Małopolski!D33+Mazowiecki!D33+Opolski!D33+Podkarpacki!D33+Podlaski!D33+Pomorski!D33+Śląski!D33+Świętokrzyski!D33+WarmińskoMazurski!D33+Wielkopolski!D33+Zachodniopomorski!D33</f>
        <v>3439</v>
      </c>
      <c r="E33" s="89" t="str">
        <f t="shared" si="0"/>
        <v>-</v>
      </c>
      <c r="F33" s="90">
        <f t="shared" si="1"/>
        <v>1</v>
      </c>
      <c r="H33" s="118"/>
    </row>
    <row r="34" spans="1:8" ht="28.5" customHeight="1">
      <c r="A34" s="53" t="s">
        <v>45</v>
      </c>
      <c r="B34" s="54" t="s">
        <v>38</v>
      </c>
      <c r="C34" s="35">
        <f>Dolnośląski!C34+KujawskoPomorski!C34+Lubelski!C34+Lubuski!C34+Łódzki!C34+Małopolski!C34+Mazowiecki!C34+Opolski!C34+Podkarpacki!C34+Podlaski!C34+Pomorski!C34+Śląski!C34+Świętokrzyski!C34+WarmińskoMazurski!C34+Wielkopolski!C34+Zachodniopomorski!C34</f>
        <v>441</v>
      </c>
      <c r="D34" s="35">
        <f>Dolnośląski!D34+KujawskoPomorski!D34+Lubelski!D34+Lubuski!D34+Łódzki!D34+Małopolski!D34+Mazowiecki!D34+Opolski!D34+Podkarpacki!D34+Podlaski!D34+Pomorski!D34+Śląski!D34+Świętokrzyski!D34+WarmińskoMazurski!D34+Wielkopolski!D34+Zachodniopomorski!D34</f>
        <v>441</v>
      </c>
      <c r="E34" s="89" t="str">
        <f t="shared" si="0"/>
        <v>-</v>
      </c>
      <c r="F34" s="90">
        <f t="shared" si="1"/>
        <v>1</v>
      </c>
      <c r="H34" s="118"/>
    </row>
    <row r="35" spans="1:8" ht="28.5" customHeight="1">
      <c r="A35" s="53" t="s">
        <v>46</v>
      </c>
      <c r="B35" s="55" t="s">
        <v>39</v>
      </c>
      <c r="C35" s="35">
        <f>Dolnośląski!C35+KujawskoPomorski!C35+Lubelski!C35+Lubuski!C35+Łódzki!C35+Małopolski!C35+Mazowiecki!C35+Opolski!C35+Podkarpacki!C35+Podlaski!C35+Pomorski!C35+Śląski!C35+Świętokrzyski!C35+WarmińskoMazurski!C35+Wielkopolski!C35+Zachodniopomorski!C35</f>
        <v>419</v>
      </c>
      <c r="D35" s="35">
        <f>Dolnośląski!D35+KujawskoPomorski!D35+Lubelski!D35+Lubuski!D35+Łódzki!D35+Małopolski!D35+Mazowiecki!D35+Opolski!D35+Podkarpacki!D35+Podlaski!D35+Pomorski!D35+Śląski!D35+Świętokrzyski!D35+WarmińskoMazurski!D35+Wielkopolski!D35+Zachodniopomorski!D35</f>
        <v>419</v>
      </c>
      <c r="E35" s="89" t="str">
        <f t="shared" si="0"/>
        <v>-</v>
      </c>
      <c r="F35" s="90">
        <f t="shared" si="1"/>
        <v>1</v>
      </c>
      <c r="H35" s="118"/>
    </row>
    <row r="36" spans="1:8" ht="28.5" customHeight="1">
      <c r="A36" s="53" t="s">
        <v>47</v>
      </c>
      <c r="B36" s="54" t="s">
        <v>40</v>
      </c>
      <c r="C36" s="35">
        <f>Dolnośląski!C36+KujawskoPomorski!C36+Lubelski!C36+Lubuski!C36+Łódzki!C36+Małopolski!C36+Mazowiecki!C36+Opolski!C36+Podkarpacki!C36+Podlaski!C36+Pomorski!C36+Śląski!C36+Świętokrzyski!C36+WarmińskoMazurski!C36+Wielkopolski!C36+Zachodniopomorski!C36</f>
        <v>101</v>
      </c>
      <c r="D36" s="35">
        <f>Dolnośląski!D36+KujawskoPomorski!D36+Lubelski!D36+Lubuski!D36+Łódzki!D36+Małopolski!D36+Mazowiecki!D36+Opolski!D36+Podkarpacki!D36+Podlaski!D36+Pomorski!D36+Śląski!D36+Świętokrzyski!D36+WarmińskoMazurski!D36+Wielkopolski!D36+Zachodniopomorski!D36</f>
        <v>101</v>
      </c>
      <c r="E36" s="89" t="str">
        <f t="shared" si="0"/>
        <v>-</v>
      </c>
      <c r="F36" s="90">
        <f t="shared" si="1"/>
        <v>1</v>
      </c>
      <c r="H36" s="118"/>
    </row>
    <row r="37" spans="1:8" ht="28.5" customHeight="1">
      <c r="A37" s="53" t="s">
        <v>48</v>
      </c>
      <c r="B37" s="54" t="s">
        <v>41</v>
      </c>
      <c r="C37" s="35">
        <f>Dolnośląski!C37+KujawskoPomorski!C37+Lubelski!C37+Lubuski!C37+Łódzki!C37+Małopolski!C37+Mazowiecki!C37+Opolski!C37+Podkarpacki!C37+Podlaski!C37+Pomorski!C37+Śląski!C37+Świętokrzyski!C37+WarmińskoMazurski!C37+Wielkopolski!C37+Zachodniopomorski!C37</f>
        <v>20</v>
      </c>
      <c r="D37" s="35">
        <f>Dolnośląski!D37+KujawskoPomorski!D37+Lubelski!D37+Lubuski!D37+Łódzki!D37+Małopolski!D37+Mazowiecki!D37+Opolski!D37+Podkarpacki!D37+Podlaski!D37+Pomorski!D37+Śląski!D37+Świętokrzyski!D37+WarmińskoMazurski!D37+Wielkopolski!D37+Zachodniopomorski!D37</f>
        <v>20</v>
      </c>
      <c r="E37" s="89" t="str">
        <f t="shared" si="0"/>
        <v>-</v>
      </c>
      <c r="F37" s="90">
        <f t="shared" si="1"/>
        <v>1</v>
      </c>
      <c r="H37" s="118"/>
    </row>
    <row r="38" spans="1:8" ht="28.5" customHeight="1">
      <c r="A38" s="53" t="s">
        <v>49</v>
      </c>
      <c r="B38" s="54" t="s">
        <v>42</v>
      </c>
      <c r="C38" s="35">
        <f>Dolnośląski!C38+KujawskoPomorski!C38+Lubelski!C38+Lubuski!C38+Łódzki!C38+Małopolski!C38+Mazowiecki!C38+Opolski!C38+Podkarpacki!C38+Podlaski!C38+Pomorski!C38+Śląski!C38+Świętokrzyski!C38+WarmińskoMazurski!C38+Wielkopolski!C38+Zachodniopomorski!C38</f>
        <v>0</v>
      </c>
      <c r="D38" s="35">
        <f>Dolnośląski!D38+KujawskoPomorski!D38+Lubelski!D38+Lubuski!D38+Łódzki!D38+Małopolski!D38+Mazowiecki!D38+Opolski!D38+Podkarpacki!D38+Podlaski!D38+Pomorski!D38+Śląski!D38+Świętokrzyski!D38+WarmińskoMazurski!D38+Wielkopolski!D38+Zachodniopomorski!D38</f>
        <v>0</v>
      </c>
      <c r="E38" s="89" t="str">
        <f t="shared" si="0"/>
        <v>-</v>
      </c>
      <c r="F38" s="90" t="str">
        <f t="shared" si="1"/>
        <v>-</v>
      </c>
      <c r="H38" s="118"/>
    </row>
    <row r="39" spans="1:8" ht="28.5" customHeight="1">
      <c r="A39" s="53" t="s">
        <v>50</v>
      </c>
      <c r="B39" s="54" t="s">
        <v>43</v>
      </c>
      <c r="C39" s="35">
        <f>Dolnośląski!C39+KujawskoPomorski!C39+Lubelski!C39+Lubuski!C39+Łódzki!C39+Małopolski!C39+Mazowiecki!C39+Opolski!C39+Podkarpacki!C39+Podlaski!C39+Pomorski!C39+Śląski!C39+Świętokrzyski!C39+WarmińskoMazurski!C39+Wielkopolski!C39+Zachodniopomorski!C39</f>
        <v>2672</v>
      </c>
      <c r="D39" s="35">
        <f>Dolnośląski!D39+KujawskoPomorski!D39+Lubelski!D39+Lubuski!D39+Łódzki!D39+Małopolski!D39+Mazowiecki!D39+Opolski!D39+Podkarpacki!D39+Podlaski!D39+Pomorski!D39+Śląski!D39+Świętokrzyski!D39+WarmińskoMazurski!D39+Wielkopolski!D39+Zachodniopomorski!D39</f>
        <v>2672</v>
      </c>
      <c r="E39" s="89" t="str">
        <f t="shared" si="0"/>
        <v>-</v>
      </c>
      <c r="F39" s="90">
        <f t="shared" si="1"/>
        <v>1</v>
      </c>
      <c r="H39" s="118"/>
    </row>
    <row r="40" spans="1:8" ht="28.5" customHeight="1">
      <c r="A40" s="53" t="s">
        <v>51</v>
      </c>
      <c r="B40" s="54" t="s">
        <v>44</v>
      </c>
      <c r="C40" s="35">
        <f>Dolnośląski!C40+KujawskoPomorski!C40+Lubelski!C40+Lubuski!C40+Łódzki!C40+Małopolski!C40+Mazowiecki!C40+Opolski!C40+Podkarpacki!C40+Podlaski!C40+Pomorski!C40+Śląski!C40+Świętokrzyski!C40+WarmińskoMazurski!C40+Wielkopolski!C40+Zachodniopomorski!C40</f>
        <v>205</v>
      </c>
      <c r="D40" s="35">
        <f>Dolnośląski!D40+KujawskoPomorski!D40+Lubelski!D40+Lubuski!D40+Łódzki!D40+Małopolski!D40+Mazowiecki!D40+Opolski!D40+Podkarpacki!D40+Podlaski!D40+Pomorski!D40+Śląski!D40+Świętokrzyski!D40+WarmińskoMazurski!D40+Wielkopolski!D40+Zachodniopomorski!D40</f>
        <v>205</v>
      </c>
      <c r="E40" s="89" t="str">
        <f t="shared" si="0"/>
        <v>-</v>
      </c>
      <c r="F40" s="90">
        <f t="shared" si="1"/>
        <v>1</v>
      </c>
      <c r="H40" s="118"/>
    </row>
    <row r="41" spans="1:8" ht="28.5" customHeight="1">
      <c r="A41" s="42" t="s">
        <v>24</v>
      </c>
      <c r="B41" s="51" t="s">
        <v>25</v>
      </c>
      <c r="C41" s="35">
        <f>Dolnośląski!C41+KujawskoPomorski!C41+Lubelski!C41+Lubuski!C41+Łódzki!C41+Małopolski!C41+Mazowiecki!C41+Opolski!C41+Podkarpacki!C41+Podlaski!C41+Pomorski!C41+Śląski!C41+Świętokrzyski!C41+WarmińskoMazurski!C41+Wielkopolski!C41+Zachodniopomorski!C41</f>
        <v>262274</v>
      </c>
      <c r="D41" s="35">
        <f>Dolnośląski!D41+KujawskoPomorski!D41+Lubelski!D41+Lubuski!D41+Łódzki!D41+Małopolski!D41+Mazowiecki!D41+Opolski!D41+Podkarpacki!D41+Podlaski!D41+Pomorski!D41+Śląski!D41+Świętokrzyski!D41+WarmińskoMazurski!D41+Wielkopolski!D41+Zachodniopomorski!D41</f>
        <v>262274</v>
      </c>
      <c r="E41" s="89" t="str">
        <f t="shared" si="0"/>
        <v>-</v>
      </c>
      <c r="F41" s="90">
        <f t="shared" si="1"/>
        <v>1</v>
      </c>
      <c r="H41" s="118"/>
    </row>
    <row r="42" spans="1:8" ht="28.5" customHeight="1">
      <c r="A42" s="42" t="s">
        <v>26</v>
      </c>
      <c r="B42" s="52" t="s">
        <v>61</v>
      </c>
      <c r="C42" s="35">
        <f>Dolnośląski!C42+KujawskoPomorski!C42+Lubelski!C42+Lubuski!C42+Łódzki!C42+Małopolski!C42+Mazowiecki!C42+Opolski!C42+Podkarpacki!C42+Podlaski!C42+Pomorski!C42+Śląski!C42+Świętokrzyski!C42+WarmińskoMazurski!C42+Wielkopolski!C42+Zachodniopomorski!C42</f>
        <v>52738</v>
      </c>
      <c r="D42" s="35">
        <f>Dolnośląski!D42+KujawskoPomorski!D42+Lubelski!D42+Lubuski!D42+Łódzki!D42+Małopolski!D42+Mazowiecki!D42+Opolski!D42+Podkarpacki!D42+Podlaski!D42+Pomorski!D42+Śląski!D42+Świętokrzyski!D42+WarmińskoMazurski!D42+Wielkopolski!D42+Zachodniopomorski!D42</f>
        <v>52738</v>
      </c>
      <c r="E42" s="89" t="str">
        <f t="shared" si="0"/>
        <v>-</v>
      </c>
      <c r="F42" s="90">
        <f t="shared" si="1"/>
        <v>1</v>
      </c>
      <c r="H42" s="118"/>
    </row>
    <row r="43" spans="1:8" ht="28.5" customHeight="1">
      <c r="A43" s="53" t="s">
        <v>56</v>
      </c>
      <c r="B43" s="54" t="s">
        <v>52</v>
      </c>
      <c r="C43" s="35">
        <f>Dolnośląski!C43+KujawskoPomorski!C43+Lubelski!C43+Lubuski!C43+Łódzki!C43+Małopolski!C43+Mazowiecki!C43+Opolski!C43+Podkarpacki!C43+Podlaski!C43+Pomorski!C43+Śląski!C43+Świętokrzyski!C43+WarmińskoMazurski!C43+Wielkopolski!C43+Zachodniopomorski!C43</f>
        <v>39477</v>
      </c>
      <c r="D43" s="35">
        <f>Dolnośląski!D43+KujawskoPomorski!D43+Lubelski!D43+Lubuski!D43+Łódzki!D43+Małopolski!D43+Mazowiecki!D43+Opolski!D43+Podkarpacki!D43+Podlaski!D43+Pomorski!D43+Śląski!D43+Świętokrzyski!D43+WarmińskoMazurski!D43+Wielkopolski!D43+Zachodniopomorski!D43</f>
        <v>39477</v>
      </c>
      <c r="E43" s="89" t="str">
        <f t="shared" si="0"/>
        <v>-</v>
      </c>
      <c r="F43" s="90">
        <f t="shared" si="1"/>
        <v>1</v>
      </c>
      <c r="H43" s="118"/>
    </row>
    <row r="44" spans="1:8" ht="28.5" customHeight="1">
      <c r="A44" s="53" t="s">
        <v>57</v>
      </c>
      <c r="B44" s="54" t="s">
        <v>53</v>
      </c>
      <c r="C44" s="35">
        <f>Dolnośląski!C44+KujawskoPomorski!C44+Lubelski!C44+Lubuski!C44+Łódzki!C44+Małopolski!C44+Mazowiecki!C44+Opolski!C44+Podkarpacki!C44+Podlaski!C44+Pomorski!C44+Śląski!C44+Świętokrzyski!C44+WarmińskoMazurski!C44+Wielkopolski!C44+Zachodniopomorski!C44</f>
        <v>6416</v>
      </c>
      <c r="D44" s="35">
        <f>Dolnośląski!D44+KujawskoPomorski!D44+Lubelski!D44+Lubuski!D44+Łódzki!D44+Małopolski!D44+Mazowiecki!D44+Opolski!D44+Podkarpacki!D44+Podlaski!D44+Pomorski!D44+Śląski!D44+Świętokrzyski!D44+WarmińskoMazurski!D44+Wielkopolski!D44+Zachodniopomorski!D44</f>
        <v>6416</v>
      </c>
      <c r="E44" s="89" t="str">
        <f t="shared" si="0"/>
        <v>-</v>
      </c>
      <c r="F44" s="90">
        <f t="shared" si="1"/>
        <v>1</v>
      </c>
      <c r="H44" s="118"/>
    </row>
    <row r="45" spans="1:8" ht="28.5" customHeight="1">
      <c r="A45" s="53" t="s">
        <v>58</v>
      </c>
      <c r="B45" s="54" t="s">
        <v>54</v>
      </c>
      <c r="C45" s="35">
        <f>Dolnośląski!C45+KujawskoPomorski!C45+Lubelski!C45+Lubuski!C45+Łódzki!C45+Małopolski!C45+Mazowiecki!C45+Opolski!C45+Podkarpacki!C45+Podlaski!C45+Pomorski!C45+Śląski!C45+Świętokrzyski!C45+WarmińskoMazurski!C45+Wielkopolski!C45+Zachodniopomorski!C45</f>
        <v>0</v>
      </c>
      <c r="D45" s="35">
        <f>Dolnośląski!D45+KujawskoPomorski!D45+Lubelski!D45+Lubuski!D45+Łódzki!D45+Małopolski!D45+Mazowiecki!D45+Opolski!D45+Podkarpacki!D45+Podlaski!D45+Pomorski!D45+Śląski!D45+Świętokrzyski!D45+WarmińskoMazurski!D45+Wielkopolski!D45+Zachodniopomorski!D45</f>
        <v>0</v>
      </c>
      <c r="E45" s="89" t="str">
        <f t="shared" si="0"/>
        <v>-</v>
      </c>
      <c r="F45" s="90" t="str">
        <f t="shared" si="1"/>
        <v>-</v>
      </c>
      <c r="H45" s="118"/>
    </row>
    <row r="46" spans="1:8" ht="28.5" customHeight="1">
      <c r="A46" s="53" t="s">
        <v>59</v>
      </c>
      <c r="B46" s="54" t="s">
        <v>55</v>
      </c>
      <c r="C46" s="35">
        <f>Dolnośląski!C46+KujawskoPomorski!C46+Lubelski!C46+Lubuski!C46+Łódzki!C46+Małopolski!C46+Mazowiecki!C46+Opolski!C46+Podkarpacki!C46+Podlaski!C46+Pomorski!C46+Śląski!C46+Świętokrzyski!C46+WarmińskoMazurski!C46+Wielkopolski!C46+Zachodniopomorski!C46</f>
        <v>6845</v>
      </c>
      <c r="D46" s="35">
        <f>Dolnośląski!D46+KujawskoPomorski!D46+Lubelski!D46+Lubuski!D46+Łódzki!D46+Małopolski!D46+Mazowiecki!D46+Opolski!D46+Podkarpacki!D46+Podlaski!D46+Pomorski!D46+Śląski!D46+Świętokrzyski!D46+WarmińskoMazurski!D46+Wielkopolski!D46+Zachodniopomorski!D46</f>
        <v>6845</v>
      </c>
      <c r="E46" s="89" t="str">
        <f t="shared" si="0"/>
        <v>-</v>
      </c>
      <c r="F46" s="90">
        <f t="shared" si="1"/>
        <v>1</v>
      </c>
      <c r="H46" s="118"/>
    </row>
    <row r="47" spans="1:8" ht="34.5" customHeight="1">
      <c r="A47" s="42" t="s">
        <v>27</v>
      </c>
      <c r="B47" s="51" t="s">
        <v>28</v>
      </c>
      <c r="C47" s="35">
        <f>Dolnośląski!C47+KujawskoPomorski!C47+Lubelski!C47+Lubuski!C47+Łódzki!C47+Małopolski!C47+Mazowiecki!C47+Opolski!C47+Podkarpacki!C47+Podlaski!C47+Pomorski!C47+Śląski!C47+Świętokrzyski!C47+WarmińskoMazurski!C47+Wielkopolski!C47+Zachodniopomorski!C47</f>
        <v>0</v>
      </c>
      <c r="D47" s="35">
        <f>Dolnośląski!D47+KujawskoPomorski!D47+Lubelski!D47+Lubuski!D47+Łódzki!D47+Małopolski!D47+Mazowiecki!D47+Opolski!D47+Podkarpacki!D47+Podlaski!D47+Pomorski!D47+Śląski!D47+Świętokrzyski!D47+WarmińskoMazurski!D47+Wielkopolski!D47+Zachodniopomorski!D47</f>
        <v>0</v>
      </c>
      <c r="E47" s="89" t="str">
        <f aca="true" t="shared" si="2" ref="E47:E55">IF(C47=D47,"-",D47-C47)</f>
        <v>-</v>
      </c>
      <c r="F47" s="90" t="str">
        <f aca="true" t="shared" si="3" ref="F47:F55">IF(C47=0,"-",D47/C47)</f>
        <v>-</v>
      </c>
      <c r="H47" s="118"/>
    </row>
    <row r="48" spans="1:8" ht="34.5" customHeight="1">
      <c r="A48" s="42" t="s">
        <v>29</v>
      </c>
      <c r="B48" s="51" t="s">
        <v>116</v>
      </c>
      <c r="C48" s="36">
        <f>Dolnośląski!C48+KujawskoPomorski!C48+Lubelski!C48+Lubuski!C48+Łódzki!C48+Małopolski!C48+Mazowiecki!C48+Opolski!C48+Podkarpacki!C48+Podlaski!C48+Pomorski!C48+Śląski!C48+Świętokrzyski!C48+WarmińskoMazurski!C48+Wielkopolski!C48+Zachodniopomorski!C48</f>
        <v>51273</v>
      </c>
      <c r="D48" s="36">
        <f>Dolnośląski!D48+KujawskoPomorski!D48+Lubelski!D48+Lubuski!D48+Łódzki!D48+Małopolski!D48+Mazowiecki!D48+Opolski!D48+Podkarpacki!D48+Podlaski!D48+Pomorski!D48+Śląski!D48+Świętokrzyski!D48+WarmińskoMazurski!D48+Wielkopolski!D48+Zachodniopomorski!D48</f>
        <v>51273</v>
      </c>
      <c r="E48" s="89" t="str">
        <f t="shared" si="2"/>
        <v>-</v>
      </c>
      <c r="F48" s="92">
        <f t="shared" si="3"/>
        <v>1</v>
      </c>
      <c r="H48" s="118"/>
    </row>
    <row r="49" spans="1:8" ht="34.5" customHeight="1">
      <c r="A49" s="42" t="s">
        <v>30</v>
      </c>
      <c r="B49" s="51" t="s">
        <v>31</v>
      </c>
      <c r="C49" s="36">
        <f>Dolnośląski!C49+KujawskoPomorski!C49+Lubelski!C49+Lubuski!C49+Łódzki!C49+Małopolski!C49+Mazowiecki!C49+Opolski!C49+Podkarpacki!C49+Podlaski!C49+Pomorski!C49+Śląski!C49+Świętokrzyski!C49+WarmińskoMazurski!C49+Wielkopolski!C49+Zachodniopomorski!C49</f>
        <v>4035</v>
      </c>
      <c r="D49" s="36">
        <f>Dolnośląski!D49+KujawskoPomorski!D49+Lubelski!D49+Lubuski!D49+Łódzki!D49+Małopolski!D49+Mazowiecki!D49+Opolski!D49+Podkarpacki!D49+Podlaski!D49+Pomorski!D49+Śląski!D49+Świętokrzyski!D49+WarmińskoMazurski!D49+Wielkopolski!D49+Zachodniopomorski!D49</f>
        <v>4035</v>
      </c>
      <c r="E49" s="89" t="str">
        <f t="shared" si="2"/>
        <v>-</v>
      </c>
      <c r="F49" s="92">
        <f t="shared" si="3"/>
        <v>1</v>
      </c>
      <c r="H49" s="118"/>
    </row>
    <row r="50" spans="1:8" ht="34.5" customHeight="1">
      <c r="A50" s="42" t="s">
        <v>32</v>
      </c>
      <c r="B50" s="51" t="s">
        <v>33</v>
      </c>
      <c r="C50" s="35">
        <f>Dolnośląski!C50+KujawskoPomorski!C50+Lubelski!C50+Lubuski!C50+Łódzki!C50+Małopolski!C50+Mazowiecki!C50+Opolski!C50+Podkarpacki!C50+Podlaski!C50+Pomorski!C50+Śląski!C50+Świętokrzyski!C50+WarmińskoMazurski!C50+Wielkopolski!C50+Zachodniopomorski!C50</f>
        <v>3962</v>
      </c>
      <c r="D50" s="35">
        <f>Dolnośląski!D50+KujawskoPomorski!D50+Lubelski!D50+Lubuski!D50+Łódzki!D50+Małopolski!D50+Mazowiecki!D50+Opolski!D50+Podkarpacki!D50+Podlaski!D50+Pomorski!D50+Śląski!D50+Świętokrzyski!D50+WarmińskoMazurski!D50+Wielkopolski!D50+Zachodniopomorski!D50</f>
        <v>3962</v>
      </c>
      <c r="E50" s="89" t="str">
        <f t="shared" si="2"/>
        <v>-</v>
      </c>
      <c r="F50" s="90">
        <f t="shared" si="3"/>
        <v>1</v>
      </c>
      <c r="H50" s="118"/>
    </row>
    <row r="51" spans="1:8" s="3" customFormat="1" ht="30" customHeight="1">
      <c r="A51" s="44" t="s">
        <v>34</v>
      </c>
      <c r="B51" s="56" t="s">
        <v>173</v>
      </c>
      <c r="C51" s="38">
        <f>Dolnośląski!C51+KujawskoPomorski!C51+Lubelski!C51+Lubuski!C51+Łódzki!C51+Małopolski!C51+Mazowiecki!C51+Opolski!C51+Podkarpacki!C51+Podlaski!C51+Pomorski!C51+Śląski!C51+Świętokrzyski!C51+WarmińskoMazurski!C51+Wielkopolski!C51+Zachodniopomorski!C51</f>
        <v>282505</v>
      </c>
      <c r="D51" s="38">
        <f>Dolnośląski!D51+KujawskoPomorski!D51+Lubelski!D51+Lubuski!D51+Łódzki!D51+Małopolski!D51+Mazowiecki!D51+Opolski!D51+Podkarpacki!D51+Podlaski!D51+Pomorski!D51+Śląski!D51+Świętokrzyski!D51+WarmińskoMazurski!D51+Wielkopolski!D51+Zachodniopomorski!D51</f>
        <v>282505</v>
      </c>
      <c r="E51" s="13" t="str">
        <f t="shared" si="2"/>
        <v>-</v>
      </c>
      <c r="F51" s="93">
        <f t="shared" si="3"/>
        <v>1</v>
      </c>
      <c r="H51" s="118"/>
    </row>
    <row r="52" spans="1:8" ht="34.5" customHeight="1">
      <c r="A52" s="42" t="s">
        <v>119</v>
      </c>
      <c r="B52" s="51" t="s">
        <v>144</v>
      </c>
      <c r="C52" s="35">
        <f>Dolnośląski!C52+KujawskoPomorski!C52+Lubelski!C52+Lubuski!C52+Łódzki!C52+Małopolski!C52+Mazowiecki!C52+Opolski!C52+Podkarpacki!C52+Podlaski!C52+Pomorski!C52+Śląski!C52+Świętokrzyski!C52+WarmińskoMazurski!C52+Wielkopolski!C52+Zachodniopomorski!C52</f>
        <v>7222</v>
      </c>
      <c r="D52" s="35">
        <f>Dolnośląski!D52+KujawskoPomorski!D52+Lubelski!D52+Lubuski!D52+Łódzki!D52+Małopolski!D52+Mazowiecki!D52+Opolski!D52+Podkarpacki!D52+Podlaski!D52+Pomorski!D52+Śląski!D52+Świętokrzyski!D52+WarmińskoMazurski!D52+Wielkopolski!D52+Zachodniopomorski!D52</f>
        <v>7222</v>
      </c>
      <c r="E52" s="89" t="str">
        <f t="shared" si="2"/>
        <v>-</v>
      </c>
      <c r="F52" s="90">
        <f t="shared" si="3"/>
        <v>1</v>
      </c>
      <c r="H52" s="118"/>
    </row>
    <row r="53" spans="1:8" ht="34.5" customHeight="1">
      <c r="A53" s="42" t="s">
        <v>35</v>
      </c>
      <c r="B53" s="51" t="s">
        <v>63</v>
      </c>
      <c r="C53" s="35">
        <f>Dolnośląski!C53+KujawskoPomorski!C53+Lubelski!C53+Lubuski!C53+Łódzki!C53+Małopolski!C53+Mazowiecki!C53+Opolski!C53+Podkarpacki!C53+Podlaski!C53+Pomorski!C53+Śląski!C53+Świętokrzyski!C53+WarmińskoMazurski!C53+Wielkopolski!C53+Zachodniopomorski!C53</f>
        <v>257266</v>
      </c>
      <c r="D53" s="35">
        <f>Dolnośląski!D53+KujawskoPomorski!D53+Lubelski!D53+Lubuski!D53+Łódzki!D53+Małopolski!D53+Mazowiecki!D53+Opolski!D53+Podkarpacki!D53+Podlaski!D53+Pomorski!D53+Śląski!D53+Świętokrzyski!D53+WarmińskoMazurski!D53+Wielkopolski!D53+Zachodniopomorski!D53</f>
        <v>257266</v>
      </c>
      <c r="E53" s="89" t="str">
        <f t="shared" si="2"/>
        <v>-</v>
      </c>
      <c r="F53" s="90">
        <f t="shared" si="3"/>
        <v>1</v>
      </c>
      <c r="H53" s="118"/>
    </row>
    <row r="54" spans="1:8" ht="34.5" customHeight="1">
      <c r="A54" s="42" t="s">
        <v>36</v>
      </c>
      <c r="B54" s="51" t="s">
        <v>121</v>
      </c>
      <c r="C54" s="35">
        <f>Dolnośląski!C54+KujawskoPomorski!C54+Lubelski!C54+Lubuski!C54+Łódzki!C54+Małopolski!C54+Mazowiecki!C54+Opolski!C54+Podkarpacki!C54+Podlaski!C54+Pomorski!C54+Śląski!C54+Świętokrzyski!C54+WarmińskoMazurski!C54+Wielkopolski!C54+Zachodniopomorski!C54</f>
        <v>0</v>
      </c>
      <c r="D54" s="35">
        <f>Dolnośląski!D54+KujawskoPomorski!D54+Lubelski!D54+Lubuski!D54+Łódzki!D54+Małopolski!D54+Mazowiecki!D54+Opolski!D54+Podkarpacki!D54+Podlaski!D54+Pomorski!D54+Śląski!D54+Świętokrzyski!D54+WarmińskoMazurski!D54+Wielkopolski!D54+Zachodniopomorski!D54</f>
        <v>0</v>
      </c>
      <c r="E54" s="89" t="str">
        <f t="shared" si="2"/>
        <v>-</v>
      </c>
      <c r="F54" s="90" t="str">
        <f t="shared" si="3"/>
        <v>-</v>
      </c>
      <c r="H54" s="118"/>
    </row>
    <row r="55" spans="1:8" ht="34.5" customHeight="1">
      <c r="A55" s="42" t="s">
        <v>120</v>
      </c>
      <c r="B55" s="51" t="s">
        <v>122</v>
      </c>
      <c r="C55" s="35">
        <f>Dolnośląski!C55+KujawskoPomorski!C55+Lubelski!C55+Lubuski!C55+Łódzki!C55+Małopolski!C55+Mazowiecki!C55+Opolski!C55+Podkarpacki!C55+Podlaski!C55+Pomorski!C55+Śląski!C55+Świętokrzyski!C55+WarmińskoMazurski!C55+Wielkopolski!C55+Zachodniopomorski!C55</f>
        <v>18017</v>
      </c>
      <c r="D55" s="35">
        <f>Dolnośląski!D55+KujawskoPomorski!D55+Lubelski!D55+Lubuski!D55+Łódzki!D55+Małopolski!D55+Mazowiecki!D55+Opolski!D55+Podkarpacki!D55+Podlaski!D55+Pomorski!D55+Śląski!D55+Świętokrzyski!D55+WarmińskoMazurski!D55+Wielkopolski!D55+Zachodniopomorski!D55</f>
        <v>18017</v>
      </c>
      <c r="E55" s="89" t="str">
        <f t="shared" si="2"/>
        <v>-</v>
      </c>
      <c r="F55" s="90">
        <f t="shared" si="3"/>
        <v>1</v>
      </c>
      <c r="H55" s="118"/>
    </row>
    <row r="56" spans="1:8" ht="32.25" customHeight="1">
      <c r="A56" s="44" t="s">
        <v>127</v>
      </c>
      <c r="B56" s="56" t="s">
        <v>154</v>
      </c>
      <c r="C56" s="38">
        <f>Dolnośląski!C56+KujawskoPomorski!C56+Lubelski!C56+Lubuski!C56+Łódzki!C56+Małopolski!C56+Mazowiecki!C56+Opolski!C56+Podkarpacki!C56+Podlaski!C56+Pomorski!C56+Śląski!C56+Świętokrzyski!C56+WarmińskoMazurski!C56+Wielkopolski!C56+Zachodniopomorski!C56</f>
        <v>133423</v>
      </c>
      <c r="D56" s="38">
        <f>Dolnośląski!D56+KujawskoPomorski!D56+Lubelski!D56+Lubuski!D56+Łódzki!D56+Małopolski!D56+Mazowiecki!D56+Opolski!D56+Podkarpacki!D56+Podlaski!D56+Pomorski!D56+Śląski!D56+Świętokrzyski!D56+WarmińskoMazurski!D56+Wielkopolski!D56+Zachodniopomorski!D56</f>
        <v>133423</v>
      </c>
      <c r="E56" s="13" t="str">
        <f>IF(C56=D56,"-",D56-C56)</f>
        <v>-</v>
      </c>
      <c r="F56" s="93">
        <f>IF(C56=0,"-",D56/C56)</f>
        <v>1</v>
      </c>
      <c r="H56" s="118"/>
    </row>
    <row r="60" ht="12.75">
      <c r="D60" s="112"/>
    </row>
    <row r="61" ht="12.75">
      <c r="E61" s="112"/>
    </row>
  </sheetData>
  <sheetProtection formatCells="0" formatColumns="0" formatRows="0" insertColumns="0" insertRows="0" insertHyperlinks="0" deleteColumns="0" deleteRows="0"/>
  <mergeCells count="8">
    <mergeCell ref="A1:F1"/>
    <mergeCell ref="D4:D5"/>
    <mergeCell ref="E4:E5"/>
    <mergeCell ref="F4:F5"/>
    <mergeCell ref="A2:C2"/>
    <mergeCell ref="A4:A5"/>
    <mergeCell ref="B4:B5"/>
    <mergeCell ref="C4:C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44" r:id="rId1"/>
  <headerFooter alignWithMargins="0">
    <oddFooter>&amp;R&amp;20&amp;P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showGridLines="0" zoomScale="55" zoomScaleNormal="55" zoomScaleSheetLayoutView="55" zoomScalePageLayoutView="0" workbookViewId="0" topLeftCell="A1">
      <pane ySplit="7" topLeftCell="A8" activePane="bottomLeft" state="frozen"/>
      <selection pane="topLeft" activeCell="E2" sqref="E1:F16384"/>
      <selection pane="bottomLeft" activeCell="E2" sqref="E1:F16384"/>
    </sheetView>
  </sheetViews>
  <sheetFormatPr defaultColWidth="9.00390625" defaultRowHeight="12.75"/>
  <cols>
    <col min="1" max="1" width="9.125" style="2" customWidth="1"/>
    <col min="2" max="2" width="194.375" style="2" customWidth="1"/>
    <col min="3" max="3" width="20.75390625" style="2" hidden="1" customWidth="1"/>
    <col min="4" max="4" width="29.625" style="2" customWidth="1"/>
    <col min="5" max="5" width="20.75390625" style="2" hidden="1" customWidth="1"/>
    <col min="6" max="6" width="22.25390625" style="2" hidden="1" customWidth="1"/>
    <col min="7" max="16384" width="9.125" style="2" customWidth="1"/>
  </cols>
  <sheetData>
    <row r="1" spans="1:6" s="59" customFormat="1" ht="38.25" customHeight="1">
      <c r="A1" s="136"/>
      <c r="B1" s="136"/>
      <c r="C1" s="136"/>
      <c r="D1" s="136"/>
      <c r="E1" s="136"/>
      <c r="F1" s="136"/>
    </row>
    <row r="2" spans="1:3" s="61" customFormat="1" ht="33" customHeight="1">
      <c r="A2" s="137" t="s">
        <v>71</v>
      </c>
      <c r="B2" s="137"/>
      <c r="C2" s="137"/>
    </row>
    <row r="3" spans="1:6" ht="33" customHeight="1">
      <c r="A3" s="1"/>
      <c r="B3" s="87"/>
      <c r="C3" s="30"/>
      <c r="D3" s="30" t="s">
        <v>90</v>
      </c>
      <c r="E3" s="30"/>
      <c r="F3" s="30" t="s">
        <v>90</v>
      </c>
    </row>
    <row r="4" spans="1:6" s="6" customFormat="1" ht="33" customHeight="1">
      <c r="A4" s="139" t="s">
        <v>163</v>
      </c>
      <c r="B4" s="138" t="s">
        <v>62</v>
      </c>
      <c r="C4" s="134" t="s">
        <v>162</v>
      </c>
      <c r="D4" s="131" t="s">
        <v>239</v>
      </c>
      <c r="E4" s="133" t="s">
        <v>161</v>
      </c>
      <c r="F4" s="133" t="s">
        <v>160</v>
      </c>
    </row>
    <row r="5" spans="1:6" s="6" customFormat="1" ht="33" customHeight="1">
      <c r="A5" s="138"/>
      <c r="B5" s="138"/>
      <c r="C5" s="135"/>
      <c r="D5" s="132"/>
      <c r="E5" s="133"/>
      <c r="F5" s="133"/>
    </row>
    <row r="6" spans="1:6" s="4" customFormat="1" ht="14.25">
      <c r="A6" s="31">
        <v>1</v>
      </c>
      <c r="B6" s="32">
        <v>2</v>
      </c>
      <c r="C6" s="32" t="s">
        <v>87</v>
      </c>
      <c r="D6" s="32" t="s">
        <v>87</v>
      </c>
      <c r="E6" s="32" t="s">
        <v>158</v>
      </c>
      <c r="F6" s="32" t="s">
        <v>159</v>
      </c>
    </row>
    <row r="7" spans="1:6" s="3" customFormat="1" ht="30" customHeight="1">
      <c r="A7" s="33" t="s">
        <v>0</v>
      </c>
      <c r="B7" s="50" t="s">
        <v>143</v>
      </c>
      <c r="C7" s="16">
        <f>C8+C9+C10+C12+C13+C14+C15+C16+C17+C18+C19+C20+C21+C22+C24+C25+C26+C27</f>
        <v>4254882</v>
      </c>
      <c r="D7" s="16">
        <f>D8+D9+D10+D12+D13+D14+D15+D16+D17+D18+D19+D20+D21+D22+D24+D25+D26+D27</f>
        <v>4254882</v>
      </c>
      <c r="E7" s="13" t="str">
        <f>IF(C7=D7,"-",D7-C7)</f>
        <v>-</v>
      </c>
      <c r="F7" s="88">
        <f>IF(C7=0,"-",D7/C7)</f>
        <v>1</v>
      </c>
    </row>
    <row r="8" spans="1:6" ht="31.5" customHeight="1">
      <c r="A8" s="40" t="s">
        <v>1</v>
      </c>
      <c r="B8" s="102" t="s">
        <v>164</v>
      </c>
      <c r="C8" s="36">
        <v>550596</v>
      </c>
      <c r="D8" s="36">
        <f aca="true" t="shared" si="0" ref="D8:D27">C8</f>
        <v>550596</v>
      </c>
      <c r="E8" s="89" t="str">
        <f aca="true" t="shared" si="1" ref="E8:E29">IF(C8=D8,"-",D8-C8)</f>
        <v>-</v>
      </c>
      <c r="F8" s="90">
        <f aca="true" t="shared" si="2" ref="F8:F46">IF(C8=0,"-",D8/C8)</f>
        <v>1</v>
      </c>
    </row>
    <row r="9" spans="1:6" ht="31.5" customHeight="1">
      <c r="A9" s="40" t="s">
        <v>2</v>
      </c>
      <c r="B9" s="102" t="s">
        <v>165</v>
      </c>
      <c r="C9" s="36">
        <v>339753</v>
      </c>
      <c r="D9" s="36">
        <f t="shared" si="0"/>
        <v>339753</v>
      </c>
      <c r="E9" s="89" t="str">
        <f t="shared" si="1"/>
        <v>-</v>
      </c>
      <c r="F9" s="90">
        <f t="shared" si="2"/>
        <v>1</v>
      </c>
    </row>
    <row r="10" spans="1:6" ht="31.5" customHeight="1">
      <c r="A10" s="40" t="s">
        <v>3</v>
      </c>
      <c r="B10" s="102" t="s">
        <v>157</v>
      </c>
      <c r="C10" s="36">
        <v>1987886</v>
      </c>
      <c r="D10" s="36">
        <f t="shared" si="0"/>
        <v>1987886</v>
      </c>
      <c r="E10" s="89" t="str">
        <f t="shared" si="1"/>
        <v>-</v>
      </c>
      <c r="F10" s="90">
        <f t="shared" si="2"/>
        <v>1</v>
      </c>
    </row>
    <row r="11" spans="1:6" ht="31.5" customHeight="1">
      <c r="A11" s="103" t="s">
        <v>64</v>
      </c>
      <c r="B11" s="45" t="s">
        <v>65</v>
      </c>
      <c r="C11" s="36">
        <v>90023</v>
      </c>
      <c r="D11" s="36">
        <f t="shared" si="0"/>
        <v>90023</v>
      </c>
      <c r="E11" s="89" t="str">
        <f t="shared" si="1"/>
        <v>-</v>
      </c>
      <c r="F11" s="90">
        <f t="shared" si="2"/>
        <v>1</v>
      </c>
    </row>
    <row r="12" spans="1:6" ht="31.5" customHeight="1">
      <c r="A12" s="40" t="s">
        <v>4</v>
      </c>
      <c r="B12" s="102" t="s">
        <v>171</v>
      </c>
      <c r="C12" s="36">
        <v>156166</v>
      </c>
      <c r="D12" s="36">
        <f t="shared" si="0"/>
        <v>156166</v>
      </c>
      <c r="E12" s="89" t="str">
        <f t="shared" si="1"/>
        <v>-</v>
      </c>
      <c r="F12" s="90">
        <f t="shared" si="2"/>
        <v>1</v>
      </c>
    </row>
    <row r="13" spans="1:6" ht="31.5" customHeight="1">
      <c r="A13" s="40" t="s">
        <v>5</v>
      </c>
      <c r="B13" s="102" t="s">
        <v>166</v>
      </c>
      <c r="C13" s="36">
        <v>140907</v>
      </c>
      <c r="D13" s="36">
        <f t="shared" si="0"/>
        <v>140907</v>
      </c>
      <c r="E13" s="89" t="str">
        <f t="shared" si="1"/>
        <v>-</v>
      </c>
      <c r="F13" s="90">
        <f t="shared" si="2"/>
        <v>1</v>
      </c>
    </row>
    <row r="14" spans="1:6" ht="31.5" customHeight="1">
      <c r="A14" s="40" t="s">
        <v>6</v>
      </c>
      <c r="B14" s="102" t="s">
        <v>175</v>
      </c>
      <c r="C14" s="36">
        <v>70068</v>
      </c>
      <c r="D14" s="36">
        <f t="shared" si="0"/>
        <v>70068</v>
      </c>
      <c r="E14" s="89" t="str">
        <f t="shared" si="1"/>
        <v>-</v>
      </c>
      <c r="F14" s="90">
        <f t="shared" si="2"/>
        <v>1</v>
      </c>
    </row>
    <row r="15" spans="1:6" ht="31.5" customHeight="1">
      <c r="A15" s="40" t="s">
        <v>7</v>
      </c>
      <c r="B15" s="102" t="s">
        <v>174</v>
      </c>
      <c r="C15" s="36">
        <v>17851</v>
      </c>
      <c r="D15" s="36">
        <f t="shared" si="0"/>
        <v>17851</v>
      </c>
      <c r="E15" s="89" t="str">
        <f>IF(C15=D15,"-",D15-C15)</f>
        <v>-</v>
      </c>
      <c r="F15" s="90">
        <f>IF(C15=0,"-",D15/C15)</f>
        <v>1</v>
      </c>
    </row>
    <row r="16" spans="1:6" ht="31.5" customHeight="1">
      <c r="A16" s="40" t="s">
        <v>8</v>
      </c>
      <c r="B16" s="102" t="s">
        <v>167</v>
      </c>
      <c r="C16" s="36">
        <v>138088</v>
      </c>
      <c r="D16" s="36">
        <f t="shared" si="0"/>
        <v>138088</v>
      </c>
      <c r="E16" s="89" t="str">
        <f t="shared" si="1"/>
        <v>-</v>
      </c>
      <c r="F16" s="90">
        <f t="shared" si="2"/>
        <v>1</v>
      </c>
    </row>
    <row r="17" spans="1:6" ht="31.5" customHeight="1">
      <c r="A17" s="40" t="s">
        <v>9</v>
      </c>
      <c r="B17" s="102" t="s">
        <v>168</v>
      </c>
      <c r="C17" s="36">
        <v>54544</v>
      </c>
      <c r="D17" s="36">
        <f t="shared" si="0"/>
        <v>54544</v>
      </c>
      <c r="E17" s="89" t="str">
        <f t="shared" si="1"/>
        <v>-</v>
      </c>
      <c r="F17" s="90">
        <f t="shared" si="2"/>
        <v>1</v>
      </c>
    </row>
    <row r="18" spans="1:6" ht="34.5" customHeight="1">
      <c r="A18" s="40" t="s">
        <v>10</v>
      </c>
      <c r="B18" s="102" t="s">
        <v>176</v>
      </c>
      <c r="C18" s="36">
        <v>2400</v>
      </c>
      <c r="D18" s="36">
        <f t="shared" si="0"/>
        <v>2400</v>
      </c>
      <c r="E18" s="89" t="str">
        <f t="shared" si="1"/>
        <v>-</v>
      </c>
      <c r="F18" s="90">
        <f t="shared" si="2"/>
        <v>1</v>
      </c>
    </row>
    <row r="19" spans="1:6" ht="34.5" customHeight="1">
      <c r="A19" s="40" t="s">
        <v>11</v>
      </c>
      <c r="B19" s="102" t="s">
        <v>169</v>
      </c>
      <c r="C19" s="36">
        <v>13753</v>
      </c>
      <c r="D19" s="36">
        <f t="shared" si="0"/>
        <v>13753</v>
      </c>
      <c r="E19" s="89" t="str">
        <f t="shared" si="1"/>
        <v>-</v>
      </c>
      <c r="F19" s="90">
        <f t="shared" si="2"/>
        <v>1</v>
      </c>
    </row>
    <row r="20" spans="1:6" ht="31.5" customHeight="1">
      <c r="A20" s="40" t="s">
        <v>12</v>
      </c>
      <c r="B20" s="102" t="s">
        <v>170</v>
      </c>
      <c r="C20" s="36">
        <v>103942</v>
      </c>
      <c r="D20" s="36">
        <f t="shared" si="0"/>
        <v>103942</v>
      </c>
      <c r="E20" s="89" t="str">
        <f t="shared" si="1"/>
        <v>-</v>
      </c>
      <c r="F20" s="90">
        <f t="shared" si="2"/>
        <v>1</v>
      </c>
    </row>
    <row r="21" spans="1:6" ht="31.5" customHeight="1">
      <c r="A21" s="40" t="s">
        <v>14</v>
      </c>
      <c r="B21" s="46" t="s">
        <v>13</v>
      </c>
      <c r="C21" s="36">
        <v>43500</v>
      </c>
      <c r="D21" s="36">
        <f t="shared" si="0"/>
        <v>43500</v>
      </c>
      <c r="E21" s="89" t="str">
        <f t="shared" si="1"/>
        <v>-</v>
      </c>
      <c r="F21" s="90">
        <f t="shared" si="2"/>
        <v>1</v>
      </c>
    </row>
    <row r="22" spans="1:6" ht="31.5" customHeight="1">
      <c r="A22" s="41" t="s">
        <v>15</v>
      </c>
      <c r="B22" s="102" t="s">
        <v>172</v>
      </c>
      <c r="C22" s="36">
        <v>626975</v>
      </c>
      <c r="D22" s="36">
        <f t="shared" si="0"/>
        <v>626975</v>
      </c>
      <c r="E22" s="89" t="str">
        <f t="shared" si="1"/>
        <v>-</v>
      </c>
      <c r="F22" s="90">
        <f t="shared" si="2"/>
        <v>1</v>
      </c>
    </row>
    <row r="23" spans="1:6" ht="31.5" customHeight="1">
      <c r="A23" s="39" t="s">
        <v>177</v>
      </c>
      <c r="B23" s="45" t="s">
        <v>66</v>
      </c>
      <c r="C23" s="36">
        <v>2652</v>
      </c>
      <c r="D23" s="36">
        <f t="shared" si="0"/>
        <v>2652</v>
      </c>
      <c r="E23" s="89" t="str">
        <f t="shared" si="1"/>
        <v>-</v>
      </c>
      <c r="F23" s="90">
        <f t="shared" si="2"/>
        <v>1</v>
      </c>
    </row>
    <row r="24" spans="1:6" ht="33" customHeight="1">
      <c r="A24" s="42" t="s">
        <v>16</v>
      </c>
      <c r="B24" s="47" t="s">
        <v>140</v>
      </c>
      <c r="C24" s="36">
        <v>0</v>
      </c>
      <c r="D24" s="36">
        <f t="shared" si="0"/>
        <v>0</v>
      </c>
      <c r="E24" s="89" t="str">
        <f>IF(C24=D24,"-",D24-C24)</f>
        <v>-</v>
      </c>
      <c r="F24" s="90" t="str">
        <f>IF(C24=0,"-",D24/C24)</f>
        <v>-</v>
      </c>
    </row>
    <row r="25" spans="1:6" ht="33" customHeight="1">
      <c r="A25" s="42" t="s">
        <v>137</v>
      </c>
      <c r="B25" s="48" t="s">
        <v>60</v>
      </c>
      <c r="C25" s="36">
        <v>0</v>
      </c>
      <c r="D25" s="36">
        <f t="shared" si="0"/>
        <v>0</v>
      </c>
      <c r="E25" s="89" t="str">
        <f>IF(C25=D25,"-",D25-C25)</f>
        <v>-</v>
      </c>
      <c r="F25" s="90" t="str">
        <f>IF(C25=0,"-",D25/C25)</f>
        <v>-</v>
      </c>
    </row>
    <row r="26" spans="1:6" ht="33" customHeight="1">
      <c r="A26" s="42" t="s">
        <v>138</v>
      </c>
      <c r="B26" s="48" t="s">
        <v>141</v>
      </c>
      <c r="C26" s="36">
        <v>0</v>
      </c>
      <c r="D26" s="36">
        <f t="shared" si="0"/>
        <v>0</v>
      </c>
      <c r="E26" s="89" t="str">
        <f>IF(C26=D26,"-",D26-C26)</f>
        <v>-</v>
      </c>
      <c r="F26" s="90" t="str">
        <f>IF(C26=0,"-",D26/C26)</f>
        <v>-</v>
      </c>
    </row>
    <row r="27" spans="1:6" ht="33" customHeight="1">
      <c r="A27" s="42" t="s">
        <v>139</v>
      </c>
      <c r="B27" s="48" t="s">
        <v>142</v>
      </c>
      <c r="C27" s="36">
        <v>8453</v>
      </c>
      <c r="D27" s="36">
        <f t="shared" si="0"/>
        <v>8453</v>
      </c>
      <c r="E27" s="89" t="str">
        <f>IF(C27=D27,"-",D27-C27)</f>
        <v>-</v>
      </c>
      <c r="F27" s="90">
        <f>IF(C27=0,"-",D27/C27)</f>
        <v>1</v>
      </c>
    </row>
    <row r="28" spans="1:6" s="5" customFormat="1" ht="31.5" customHeight="1">
      <c r="A28" s="43" t="s">
        <v>68</v>
      </c>
      <c r="B28" s="49" t="s">
        <v>69</v>
      </c>
      <c r="C28" s="35">
        <v>0</v>
      </c>
      <c r="D28" s="36">
        <f>C28</f>
        <v>0</v>
      </c>
      <c r="E28" s="89" t="str">
        <f t="shared" si="1"/>
        <v>-</v>
      </c>
      <c r="F28" s="90" t="str">
        <f t="shared" si="2"/>
        <v>-</v>
      </c>
    </row>
    <row r="29" spans="1:6" s="5" customFormat="1" ht="31.5" customHeight="1">
      <c r="A29" s="43" t="s">
        <v>67</v>
      </c>
      <c r="B29" s="49" t="s">
        <v>70</v>
      </c>
      <c r="C29" s="35">
        <v>131172</v>
      </c>
      <c r="D29" s="36">
        <f>C29</f>
        <v>131172</v>
      </c>
      <c r="E29" s="89" t="str">
        <f t="shared" si="1"/>
        <v>-</v>
      </c>
      <c r="F29" s="90">
        <f t="shared" si="2"/>
        <v>1</v>
      </c>
    </row>
    <row r="30" spans="1:6" s="3" customFormat="1" ht="30" customHeight="1">
      <c r="A30" s="37" t="s">
        <v>17</v>
      </c>
      <c r="B30" s="57" t="s">
        <v>18</v>
      </c>
      <c r="C30" s="34">
        <f>C31+C32+C33+C41+C42+C48+C49+C50+C47</f>
        <v>31688</v>
      </c>
      <c r="D30" s="34">
        <f>D31+D32+D33+D41+D42+D48+D49+D50+D47</f>
        <v>31688</v>
      </c>
      <c r="E30" s="13" t="str">
        <f>IF(C30=D30,"-",D30-C30)</f>
        <v>-</v>
      </c>
      <c r="F30" s="91">
        <f t="shared" si="2"/>
        <v>1</v>
      </c>
    </row>
    <row r="31" spans="1:6" ht="28.5" customHeight="1">
      <c r="A31" s="42" t="s">
        <v>19</v>
      </c>
      <c r="B31" s="51" t="s">
        <v>20</v>
      </c>
      <c r="C31" s="35">
        <v>1357</v>
      </c>
      <c r="D31" s="35">
        <f>C31</f>
        <v>1357</v>
      </c>
      <c r="E31" s="89" t="str">
        <f aca="true" t="shared" si="3" ref="E31:E51">IF(C31=D31,"-",D31-C31)</f>
        <v>-</v>
      </c>
      <c r="F31" s="90">
        <f t="shared" si="2"/>
        <v>1</v>
      </c>
    </row>
    <row r="32" spans="1:6" ht="28.5" customHeight="1">
      <c r="A32" s="42" t="s">
        <v>21</v>
      </c>
      <c r="B32" s="51" t="s">
        <v>22</v>
      </c>
      <c r="C32" s="35">
        <v>3888</v>
      </c>
      <c r="D32" s="35">
        <f>C32</f>
        <v>3888</v>
      </c>
      <c r="E32" s="89" t="str">
        <f t="shared" si="3"/>
        <v>-</v>
      </c>
      <c r="F32" s="90">
        <f t="shared" si="2"/>
        <v>1</v>
      </c>
    </row>
    <row r="33" spans="1:6" ht="28.5" customHeight="1">
      <c r="A33" s="42" t="s">
        <v>23</v>
      </c>
      <c r="B33" s="52" t="s">
        <v>37</v>
      </c>
      <c r="C33" s="35">
        <f>C34+C36+C37+C38+C39+C40</f>
        <v>270</v>
      </c>
      <c r="D33" s="35">
        <f>D34+D36+D37+D38+D39+D40</f>
        <v>270</v>
      </c>
      <c r="E33" s="89" t="str">
        <f t="shared" si="3"/>
        <v>-</v>
      </c>
      <c r="F33" s="90">
        <f t="shared" si="2"/>
        <v>1</v>
      </c>
    </row>
    <row r="34" spans="1:6" ht="28.5" customHeight="1">
      <c r="A34" s="53" t="s">
        <v>45</v>
      </c>
      <c r="B34" s="54" t="s">
        <v>38</v>
      </c>
      <c r="C34" s="35">
        <v>76</v>
      </c>
      <c r="D34" s="35">
        <f>C34</f>
        <v>76</v>
      </c>
      <c r="E34" s="89" t="str">
        <f t="shared" si="3"/>
        <v>-</v>
      </c>
      <c r="F34" s="90">
        <f t="shared" si="2"/>
        <v>1</v>
      </c>
    </row>
    <row r="35" spans="1:6" ht="28.5" customHeight="1">
      <c r="A35" s="53" t="s">
        <v>46</v>
      </c>
      <c r="B35" s="55" t="s">
        <v>39</v>
      </c>
      <c r="C35" s="35">
        <v>56</v>
      </c>
      <c r="D35" s="35">
        <f>C35</f>
        <v>56</v>
      </c>
      <c r="E35" s="89" t="str">
        <f t="shared" si="3"/>
        <v>-</v>
      </c>
      <c r="F35" s="90">
        <f t="shared" si="2"/>
        <v>1</v>
      </c>
    </row>
    <row r="36" spans="1:6" ht="28.5" customHeight="1">
      <c r="A36" s="53" t="s">
        <v>47</v>
      </c>
      <c r="B36" s="54" t="s">
        <v>40</v>
      </c>
      <c r="C36" s="35">
        <v>13</v>
      </c>
      <c r="D36" s="35">
        <f>C36</f>
        <v>13</v>
      </c>
      <c r="E36" s="89" t="str">
        <f t="shared" si="3"/>
        <v>-</v>
      </c>
      <c r="F36" s="90">
        <f t="shared" si="2"/>
        <v>1</v>
      </c>
    </row>
    <row r="37" spans="1:6" ht="28.5" customHeight="1">
      <c r="A37" s="53" t="s">
        <v>48</v>
      </c>
      <c r="B37" s="54" t="s">
        <v>41</v>
      </c>
      <c r="C37" s="35">
        <v>1</v>
      </c>
      <c r="D37" s="35">
        <f aca="true" t="shared" si="4" ref="D37:D47">C37</f>
        <v>1</v>
      </c>
      <c r="E37" s="89" t="str">
        <f t="shared" si="3"/>
        <v>-</v>
      </c>
      <c r="F37" s="90">
        <f t="shared" si="2"/>
        <v>1</v>
      </c>
    </row>
    <row r="38" spans="1:6" ht="28.5" customHeight="1">
      <c r="A38" s="53" t="s">
        <v>49</v>
      </c>
      <c r="B38" s="54" t="s">
        <v>42</v>
      </c>
      <c r="C38" s="35">
        <v>0</v>
      </c>
      <c r="D38" s="35">
        <f t="shared" si="4"/>
        <v>0</v>
      </c>
      <c r="E38" s="89" t="str">
        <f t="shared" si="3"/>
        <v>-</v>
      </c>
      <c r="F38" s="90" t="str">
        <f t="shared" si="2"/>
        <v>-</v>
      </c>
    </row>
    <row r="39" spans="1:6" ht="28.5" customHeight="1">
      <c r="A39" s="53" t="s">
        <v>50</v>
      </c>
      <c r="B39" s="54" t="s">
        <v>43</v>
      </c>
      <c r="C39" s="35">
        <v>179</v>
      </c>
      <c r="D39" s="35">
        <f t="shared" si="4"/>
        <v>179</v>
      </c>
      <c r="E39" s="89" t="str">
        <f t="shared" si="3"/>
        <v>-</v>
      </c>
      <c r="F39" s="90">
        <f t="shared" si="2"/>
        <v>1</v>
      </c>
    </row>
    <row r="40" spans="1:6" ht="28.5" customHeight="1">
      <c r="A40" s="53" t="s">
        <v>51</v>
      </c>
      <c r="B40" s="54" t="s">
        <v>44</v>
      </c>
      <c r="C40" s="35">
        <v>1</v>
      </c>
      <c r="D40" s="35">
        <f t="shared" si="4"/>
        <v>1</v>
      </c>
      <c r="E40" s="89" t="str">
        <f t="shared" si="3"/>
        <v>-</v>
      </c>
      <c r="F40" s="90">
        <f t="shared" si="2"/>
        <v>1</v>
      </c>
    </row>
    <row r="41" spans="1:6" ht="28.5" customHeight="1">
      <c r="A41" s="42" t="s">
        <v>24</v>
      </c>
      <c r="B41" s="51" t="s">
        <v>25</v>
      </c>
      <c r="C41" s="35">
        <v>18940</v>
      </c>
      <c r="D41" s="35">
        <f t="shared" si="4"/>
        <v>18940</v>
      </c>
      <c r="E41" s="89" t="str">
        <f t="shared" si="3"/>
        <v>-</v>
      </c>
      <c r="F41" s="90">
        <f t="shared" si="2"/>
        <v>1</v>
      </c>
    </row>
    <row r="42" spans="1:6" ht="28.5" customHeight="1">
      <c r="A42" s="42" t="s">
        <v>26</v>
      </c>
      <c r="B42" s="52" t="s">
        <v>61</v>
      </c>
      <c r="C42" s="35">
        <f>SUM(C43:C46)</f>
        <v>3823</v>
      </c>
      <c r="D42" s="35">
        <f>SUM(D43:D46)</f>
        <v>3823</v>
      </c>
      <c r="E42" s="89" t="str">
        <f t="shared" si="3"/>
        <v>-</v>
      </c>
      <c r="F42" s="90">
        <f t="shared" si="2"/>
        <v>1</v>
      </c>
    </row>
    <row r="43" spans="1:6" ht="28.5" customHeight="1">
      <c r="A43" s="53" t="s">
        <v>56</v>
      </c>
      <c r="B43" s="54" t="s">
        <v>52</v>
      </c>
      <c r="C43" s="35">
        <v>2877</v>
      </c>
      <c r="D43" s="35">
        <f>C43</f>
        <v>2877</v>
      </c>
      <c r="E43" s="89" t="str">
        <f t="shared" si="3"/>
        <v>-</v>
      </c>
      <c r="F43" s="90">
        <f t="shared" si="2"/>
        <v>1</v>
      </c>
    </row>
    <row r="44" spans="1:6" ht="28.5" customHeight="1">
      <c r="A44" s="53" t="s">
        <v>57</v>
      </c>
      <c r="B44" s="54" t="s">
        <v>53</v>
      </c>
      <c r="C44" s="35">
        <v>464</v>
      </c>
      <c r="D44" s="35">
        <f>C44</f>
        <v>464</v>
      </c>
      <c r="E44" s="89" t="str">
        <f t="shared" si="3"/>
        <v>-</v>
      </c>
      <c r="F44" s="90">
        <f t="shared" si="2"/>
        <v>1</v>
      </c>
    </row>
    <row r="45" spans="1:6" ht="28.5" customHeight="1">
      <c r="A45" s="53" t="s">
        <v>58</v>
      </c>
      <c r="B45" s="54" t="s">
        <v>54</v>
      </c>
      <c r="C45" s="35">
        <v>0</v>
      </c>
      <c r="D45" s="35">
        <f t="shared" si="4"/>
        <v>0</v>
      </c>
      <c r="E45" s="89" t="str">
        <f t="shared" si="3"/>
        <v>-</v>
      </c>
      <c r="F45" s="90" t="str">
        <f t="shared" si="2"/>
        <v>-</v>
      </c>
    </row>
    <row r="46" spans="1:6" ht="28.5" customHeight="1">
      <c r="A46" s="53" t="s">
        <v>59</v>
      </c>
      <c r="B46" s="54" t="s">
        <v>55</v>
      </c>
      <c r="C46" s="35">
        <v>482</v>
      </c>
      <c r="D46" s="35">
        <f>C46</f>
        <v>482</v>
      </c>
      <c r="E46" s="89" t="str">
        <f t="shared" si="3"/>
        <v>-</v>
      </c>
      <c r="F46" s="90">
        <f t="shared" si="2"/>
        <v>1</v>
      </c>
    </row>
    <row r="47" spans="1:6" ht="34.5" customHeight="1">
      <c r="A47" s="42" t="s">
        <v>27</v>
      </c>
      <c r="B47" s="51" t="s">
        <v>28</v>
      </c>
      <c r="C47" s="35">
        <v>0</v>
      </c>
      <c r="D47" s="35">
        <f t="shared" si="4"/>
        <v>0</v>
      </c>
      <c r="E47" s="89" t="str">
        <f t="shared" si="3"/>
        <v>-</v>
      </c>
      <c r="F47" s="90" t="str">
        <f aca="true" t="shared" si="5" ref="F47:F55">IF(C47=0,"-",D47/C47)</f>
        <v>-</v>
      </c>
    </row>
    <row r="48" spans="1:6" ht="34.5" customHeight="1">
      <c r="A48" s="42" t="s">
        <v>29</v>
      </c>
      <c r="B48" s="51" t="s">
        <v>116</v>
      </c>
      <c r="C48" s="36">
        <v>2613</v>
      </c>
      <c r="D48" s="35">
        <f>C48</f>
        <v>2613</v>
      </c>
      <c r="E48" s="89" t="str">
        <f t="shared" si="3"/>
        <v>-</v>
      </c>
      <c r="F48" s="92">
        <f t="shared" si="5"/>
        <v>1</v>
      </c>
    </row>
    <row r="49" spans="1:6" ht="34.5" customHeight="1">
      <c r="A49" s="42" t="s">
        <v>30</v>
      </c>
      <c r="B49" s="51" t="s">
        <v>31</v>
      </c>
      <c r="C49" s="36">
        <v>517</v>
      </c>
      <c r="D49" s="35">
        <f>C49</f>
        <v>517</v>
      </c>
      <c r="E49" s="89" t="str">
        <f t="shared" si="3"/>
        <v>-</v>
      </c>
      <c r="F49" s="92">
        <f t="shared" si="5"/>
        <v>1</v>
      </c>
    </row>
    <row r="50" spans="1:6" ht="34.5" customHeight="1">
      <c r="A50" s="42" t="s">
        <v>32</v>
      </c>
      <c r="B50" s="51" t="s">
        <v>33</v>
      </c>
      <c r="C50" s="35">
        <v>280</v>
      </c>
      <c r="D50" s="35">
        <f>C50</f>
        <v>280</v>
      </c>
      <c r="E50" s="89" t="str">
        <f t="shared" si="3"/>
        <v>-</v>
      </c>
      <c r="F50" s="90">
        <f t="shared" si="5"/>
        <v>1</v>
      </c>
    </row>
    <row r="51" spans="1:6" s="3" customFormat="1" ht="30" customHeight="1">
      <c r="A51" s="44" t="s">
        <v>34</v>
      </c>
      <c r="B51" s="56" t="s">
        <v>173</v>
      </c>
      <c r="C51" s="38">
        <f>SUM(C52:C55)</f>
        <v>19228</v>
      </c>
      <c r="D51" s="38">
        <f>SUM(D52:D55)</f>
        <v>19228</v>
      </c>
      <c r="E51" s="13" t="str">
        <f t="shared" si="3"/>
        <v>-</v>
      </c>
      <c r="F51" s="93">
        <f t="shared" si="5"/>
        <v>1</v>
      </c>
    </row>
    <row r="52" spans="1:6" ht="34.5" customHeight="1">
      <c r="A52" s="42" t="s">
        <v>119</v>
      </c>
      <c r="B52" s="51" t="s">
        <v>144</v>
      </c>
      <c r="C52" s="35">
        <v>20</v>
      </c>
      <c r="D52" s="35">
        <f>C52</f>
        <v>20</v>
      </c>
      <c r="E52" s="94" t="str">
        <f>IF(C52=D52,"-",D52-C52)</f>
        <v>-</v>
      </c>
      <c r="F52" s="90">
        <f t="shared" si="5"/>
        <v>1</v>
      </c>
    </row>
    <row r="53" spans="1:6" ht="34.5" customHeight="1">
      <c r="A53" s="42" t="s">
        <v>35</v>
      </c>
      <c r="B53" s="51" t="s">
        <v>63</v>
      </c>
      <c r="C53" s="35">
        <v>16058</v>
      </c>
      <c r="D53" s="35">
        <f>C53</f>
        <v>16058</v>
      </c>
      <c r="E53" s="94" t="str">
        <f>IF(C53=D53,"-",D53-C53)</f>
        <v>-</v>
      </c>
      <c r="F53" s="90">
        <f t="shared" si="5"/>
        <v>1</v>
      </c>
    </row>
    <row r="54" spans="1:6" ht="34.5" customHeight="1">
      <c r="A54" s="42" t="s">
        <v>36</v>
      </c>
      <c r="B54" s="51" t="s">
        <v>121</v>
      </c>
      <c r="C54" s="35">
        <v>0</v>
      </c>
      <c r="D54" s="35">
        <f>C54</f>
        <v>0</v>
      </c>
      <c r="E54" s="94" t="str">
        <f>IF(C54=D54,"-",D54-C54)</f>
        <v>-</v>
      </c>
      <c r="F54" s="90" t="str">
        <f t="shared" si="5"/>
        <v>-</v>
      </c>
    </row>
    <row r="55" spans="1:6" ht="34.5" customHeight="1">
      <c r="A55" s="42" t="s">
        <v>120</v>
      </c>
      <c r="B55" s="51" t="s">
        <v>122</v>
      </c>
      <c r="C55" s="35">
        <v>3150</v>
      </c>
      <c r="D55" s="35">
        <f>C55</f>
        <v>3150</v>
      </c>
      <c r="E55" s="94" t="str">
        <f>IF(C55=D55,"-",D55-C55)</f>
        <v>-</v>
      </c>
      <c r="F55" s="90">
        <f t="shared" si="5"/>
        <v>1</v>
      </c>
    </row>
    <row r="56" spans="1:6" ht="32.25" customHeight="1">
      <c r="A56" s="44" t="s">
        <v>127</v>
      </c>
      <c r="B56" s="56" t="s">
        <v>154</v>
      </c>
      <c r="C56" s="38">
        <v>530</v>
      </c>
      <c r="D56" s="38">
        <f>C56</f>
        <v>530</v>
      </c>
      <c r="E56" s="13" t="str">
        <f>IF(C56=D56,"-",D56-C56)</f>
        <v>-</v>
      </c>
      <c r="F56" s="93">
        <f>IF(C56=0,"-",D56/C56)</f>
        <v>1</v>
      </c>
    </row>
  </sheetData>
  <sheetProtection formatCells="0" formatColumns="0" formatRows="0" insertColumns="0" insertRows="0" insertHyperlinks="0" deleteColumns="0" deleteRows="0"/>
  <mergeCells count="8">
    <mergeCell ref="A2:C2"/>
    <mergeCell ref="A4:A5"/>
    <mergeCell ref="B4:B5"/>
    <mergeCell ref="A1:F1"/>
    <mergeCell ref="D4:D5"/>
    <mergeCell ref="E4:E5"/>
    <mergeCell ref="F4:F5"/>
    <mergeCell ref="C4:C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44" r:id="rId1"/>
  <headerFooter alignWithMargins="0">
    <oddFooter>&amp;R&amp;20&amp;P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showGridLines="0" zoomScale="55" zoomScaleNormal="55" zoomScaleSheetLayoutView="55" zoomScalePageLayoutView="0" workbookViewId="0" topLeftCell="A1">
      <pane xSplit="2" ySplit="7" topLeftCell="C8" activePane="bottomRight" state="frozen"/>
      <selection pane="topLeft" activeCell="E2" sqref="E1:F16384"/>
      <selection pane="topRight" activeCell="E2" sqref="E1:F16384"/>
      <selection pane="bottomLeft" activeCell="E2" sqref="E1:F16384"/>
      <selection pane="bottomRight" activeCell="E2" sqref="E1:F16384"/>
    </sheetView>
  </sheetViews>
  <sheetFormatPr defaultColWidth="9.00390625" defaultRowHeight="12.75"/>
  <cols>
    <col min="1" max="1" width="9.125" style="2" customWidth="1"/>
    <col min="2" max="2" width="194.375" style="2" customWidth="1"/>
    <col min="3" max="3" width="20.75390625" style="2" hidden="1" customWidth="1"/>
    <col min="4" max="4" width="29.625" style="2" customWidth="1"/>
    <col min="5" max="5" width="20.75390625" style="2" hidden="1" customWidth="1"/>
    <col min="6" max="6" width="22.25390625" style="2" hidden="1" customWidth="1"/>
    <col min="7" max="16384" width="9.125" style="2" customWidth="1"/>
  </cols>
  <sheetData>
    <row r="1" spans="1:6" s="59" customFormat="1" ht="38.25" customHeight="1">
      <c r="A1" s="136"/>
      <c r="B1" s="136"/>
      <c r="C1" s="136"/>
      <c r="D1" s="136"/>
      <c r="E1" s="136"/>
      <c r="F1" s="136"/>
    </row>
    <row r="2" spans="1:3" s="61" customFormat="1" ht="33" customHeight="1">
      <c r="A2" s="137" t="s">
        <v>72</v>
      </c>
      <c r="B2" s="137"/>
      <c r="C2" s="137"/>
    </row>
    <row r="3" spans="1:6" ht="33" customHeight="1">
      <c r="A3" s="1"/>
      <c r="B3" s="87"/>
      <c r="C3" s="30"/>
      <c r="D3" s="30" t="s">
        <v>90</v>
      </c>
      <c r="E3" s="30"/>
      <c r="F3" s="30" t="s">
        <v>90</v>
      </c>
    </row>
    <row r="4" spans="1:6" s="6" customFormat="1" ht="33" customHeight="1">
      <c r="A4" s="139" t="s">
        <v>163</v>
      </c>
      <c r="B4" s="138" t="s">
        <v>62</v>
      </c>
      <c r="C4" s="134" t="s">
        <v>162</v>
      </c>
      <c r="D4" s="131" t="s">
        <v>239</v>
      </c>
      <c r="E4" s="133" t="s">
        <v>161</v>
      </c>
      <c r="F4" s="133" t="s">
        <v>160</v>
      </c>
    </row>
    <row r="5" spans="1:6" s="6" customFormat="1" ht="33" customHeight="1">
      <c r="A5" s="138"/>
      <c r="B5" s="138"/>
      <c r="C5" s="135"/>
      <c r="D5" s="132"/>
      <c r="E5" s="133"/>
      <c r="F5" s="133"/>
    </row>
    <row r="6" spans="1:6" s="4" customFormat="1" ht="14.25">
      <c r="A6" s="31">
        <v>1</v>
      </c>
      <c r="B6" s="32">
        <v>2</v>
      </c>
      <c r="C6" s="32" t="s">
        <v>87</v>
      </c>
      <c r="D6" s="32" t="s">
        <v>87</v>
      </c>
      <c r="E6" s="32" t="s">
        <v>158</v>
      </c>
      <c r="F6" s="32" t="s">
        <v>159</v>
      </c>
    </row>
    <row r="7" spans="1:6" s="3" customFormat="1" ht="30" customHeight="1">
      <c r="A7" s="33" t="s">
        <v>0</v>
      </c>
      <c r="B7" s="50" t="s">
        <v>143</v>
      </c>
      <c r="C7" s="16">
        <f>C8+C9+C10+C12+C13+C14+C15+C16+C17+C18+C19+C20+C21+C22+C24+C25+C26+C27</f>
        <v>2948260</v>
      </c>
      <c r="D7" s="16">
        <f>D8+D9+D10+D12+D13+D14+D15+D16+D17+D18+D19+D20+D21+D22+D24+D25+D26+D27</f>
        <v>2948260</v>
      </c>
      <c r="E7" s="13" t="str">
        <f>IF(C7=D7,"-",D7-C7)</f>
        <v>-</v>
      </c>
      <c r="F7" s="88">
        <f>IF(C7=0,"-",D7/C7)</f>
        <v>1</v>
      </c>
    </row>
    <row r="8" spans="1:6" ht="31.5" customHeight="1">
      <c r="A8" s="40" t="s">
        <v>1</v>
      </c>
      <c r="B8" s="102" t="s">
        <v>164</v>
      </c>
      <c r="C8" s="36">
        <v>405438</v>
      </c>
      <c r="D8" s="36">
        <f aca="true" t="shared" si="0" ref="D8:D27">C8</f>
        <v>405438</v>
      </c>
      <c r="E8" s="89" t="str">
        <f aca="true" t="shared" si="1" ref="E8:E29">IF(C8=D8,"-",D8-C8)</f>
        <v>-</v>
      </c>
      <c r="F8" s="90">
        <f aca="true" t="shared" si="2" ref="F8:F46">IF(C8=0,"-",D8/C8)</f>
        <v>1</v>
      </c>
    </row>
    <row r="9" spans="1:6" ht="31.5" customHeight="1">
      <c r="A9" s="40" t="s">
        <v>2</v>
      </c>
      <c r="B9" s="102" t="s">
        <v>165</v>
      </c>
      <c r="C9" s="36">
        <v>218376</v>
      </c>
      <c r="D9" s="36">
        <f t="shared" si="0"/>
        <v>218376</v>
      </c>
      <c r="E9" s="89" t="str">
        <f t="shared" si="1"/>
        <v>-</v>
      </c>
      <c r="F9" s="90">
        <f t="shared" si="2"/>
        <v>1</v>
      </c>
    </row>
    <row r="10" spans="1:6" ht="31.5" customHeight="1">
      <c r="A10" s="40" t="s">
        <v>3</v>
      </c>
      <c r="B10" s="102" t="s">
        <v>157</v>
      </c>
      <c r="C10" s="36">
        <v>1423827</v>
      </c>
      <c r="D10" s="36">
        <f t="shared" si="0"/>
        <v>1423827</v>
      </c>
      <c r="E10" s="89" t="str">
        <f t="shared" si="1"/>
        <v>-</v>
      </c>
      <c r="F10" s="90">
        <f t="shared" si="2"/>
        <v>1</v>
      </c>
    </row>
    <row r="11" spans="1:6" ht="31.5" customHeight="1">
      <c r="A11" s="103" t="s">
        <v>64</v>
      </c>
      <c r="B11" s="45" t="s">
        <v>65</v>
      </c>
      <c r="C11" s="36">
        <v>62147</v>
      </c>
      <c r="D11" s="36">
        <f t="shared" si="0"/>
        <v>62147</v>
      </c>
      <c r="E11" s="89" t="str">
        <f t="shared" si="1"/>
        <v>-</v>
      </c>
      <c r="F11" s="90">
        <f t="shared" si="2"/>
        <v>1</v>
      </c>
    </row>
    <row r="12" spans="1:6" ht="31.5" customHeight="1">
      <c r="A12" s="40" t="s">
        <v>4</v>
      </c>
      <c r="B12" s="102" t="s">
        <v>171</v>
      </c>
      <c r="C12" s="36">
        <v>95245</v>
      </c>
      <c r="D12" s="36">
        <f t="shared" si="0"/>
        <v>95245</v>
      </c>
      <c r="E12" s="89" t="str">
        <f t="shared" si="1"/>
        <v>-</v>
      </c>
      <c r="F12" s="90">
        <f t="shared" si="2"/>
        <v>1</v>
      </c>
    </row>
    <row r="13" spans="1:6" ht="31.5" customHeight="1">
      <c r="A13" s="40" t="s">
        <v>5</v>
      </c>
      <c r="B13" s="102" t="s">
        <v>166</v>
      </c>
      <c r="C13" s="36">
        <v>73861</v>
      </c>
      <c r="D13" s="36">
        <f t="shared" si="0"/>
        <v>73861</v>
      </c>
      <c r="E13" s="89" t="str">
        <f t="shared" si="1"/>
        <v>-</v>
      </c>
      <c r="F13" s="90">
        <f t="shared" si="2"/>
        <v>1</v>
      </c>
    </row>
    <row r="14" spans="1:6" ht="31.5" customHeight="1">
      <c r="A14" s="40" t="s">
        <v>6</v>
      </c>
      <c r="B14" s="102" t="s">
        <v>175</v>
      </c>
      <c r="C14" s="36">
        <v>31533</v>
      </c>
      <c r="D14" s="36">
        <f t="shared" si="0"/>
        <v>31533</v>
      </c>
      <c r="E14" s="89" t="str">
        <f t="shared" si="1"/>
        <v>-</v>
      </c>
      <c r="F14" s="90">
        <f t="shared" si="2"/>
        <v>1</v>
      </c>
    </row>
    <row r="15" spans="1:6" ht="31.5" customHeight="1">
      <c r="A15" s="40" t="s">
        <v>7</v>
      </c>
      <c r="B15" s="102" t="s">
        <v>174</v>
      </c>
      <c r="C15" s="36">
        <v>23048</v>
      </c>
      <c r="D15" s="36">
        <f t="shared" si="0"/>
        <v>23048</v>
      </c>
      <c r="E15" s="89" t="str">
        <f>IF(C15=D15,"-",D15-C15)</f>
        <v>-</v>
      </c>
      <c r="F15" s="90">
        <f>IF(C15=0,"-",D15/C15)</f>
        <v>1</v>
      </c>
    </row>
    <row r="16" spans="1:6" ht="31.5" customHeight="1">
      <c r="A16" s="40" t="s">
        <v>8</v>
      </c>
      <c r="B16" s="102" t="s">
        <v>167</v>
      </c>
      <c r="C16" s="36">
        <v>99002</v>
      </c>
      <c r="D16" s="36">
        <f t="shared" si="0"/>
        <v>99002</v>
      </c>
      <c r="E16" s="89" t="str">
        <f t="shared" si="1"/>
        <v>-</v>
      </c>
      <c r="F16" s="90">
        <f t="shared" si="2"/>
        <v>1</v>
      </c>
    </row>
    <row r="17" spans="1:6" ht="31.5" customHeight="1">
      <c r="A17" s="40" t="s">
        <v>9</v>
      </c>
      <c r="B17" s="102" t="s">
        <v>168</v>
      </c>
      <c r="C17" s="36">
        <v>38348</v>
      </c>
      <c r="D17" s="36">
        <f t="shared" si="0"/>
        <v>38348</v>
      </c>
      <c r="E17" s="89" t="str">
        <f t="shared" si="1"/>
        <v>-</v>
      </c>
      <c r="F17" s="90">
        <f t="shared" si="2"/>
        <v>1</v>
      </c>
    </row>
    <row r="18" spans="1:6" ht="34.5" customHeight="1">
      <c r="A18" s="40" t="s">
        <v>10</v>
      </c>
      <c r="B18" s="102" t="s">
        <v>176</v>
      </c>
      <c r="C18" s="36">
        <v>2158</v>
      </c>
      <c r="D18" s="36">
        <f t="shared" si="0"/>
        <v>2158</v>
      </c>
      <c r="E18" s="89" t="str">
        <f t="shared" si="1"/>
        <v>-</v>
      </c>
      <c r="F18" s="90">
        <f t="shared" si="2"/>
        <v>1</v>
      </c>
    </row>
    <row r="19" spans="1:6" ht="34.5" customHeight="1">
      <c r="A19" s="40" t="s">
        <v>11</v>
      </c>
      <c r="B19" s="102" t="s">
        <v>169</v>
      </c>
      <c r="C19" s="36">
        <v>8096</v>
      </c>
      <c r="D19" s="36">
        <f t="shared" si="0"/>
        <v>8096</v>
      </c>
      <c r="E19" s="89" t="str">
        <f t="shared" si="1"/>
        <v>-</v>
      </c>
      <c r="F19" s="90">
        <f t="shared" si="2"/>
        <v>1</v>
      </c>
    </row>
    <row r="20" spans="1:6" ht="31.5" customHeight="1">
      <c r="A20" s="40" t="s">
        <v>12</v>
      </c>
      <c r="B20" s="102" t="s">
        <v>170</v>
      </c>
      <c r="C20" s="36">
        <v>76985</v>
      </c>
      <c r="D20" s="36">
        <f t="shared" si="0"/>
        <v>76985</v>
      </c>
      <c r="E20" s="89" t="str">
        <f t="shared" si="1"/>
        <v>-</v>
      </c>
      <c r="F20" s="90">
        <f t="shared" si="2"/>
        <v>1</v>
      </c>
    </row>
    <row r="21" spans="1:6" ht="31.5" customHeight="1">
      <c r="A21" s="40" t="s">
        <v>14</v>
      </c>
      <c r="B21" s="46" t="s">
        <v>13</v>
      </c>
      <c r="C21" s="36">
        <v>30920</v>
      </c>
      <c r="D21" s="36">
        <f t="shared" si="0"/>
        <v>30920</v>
      </c>
      <c r="E21" s="89" t="str">
        <f t="shared" si="1"/>
        <v>-</v>
      </c>
      <c r="F21" s="90">
        <f t="shared" si="2"/>
        <v>1</v>
      </c>
    </row>
    <row r="22" spans="1:6" ht="31.5" customHeight="1">
      <c r="A22" s="41" t="s">
        <v>15</v>
      </c>
      <c r="B22" s="102" t="s">
        <v>172</v>
      </c>
      <c r="C22" s="36">
        <v>420823</v>
      </c>
      <c r="D22" s="36">
        <f t="shared" si="0"/>
        <v>420823</v>
      </c>
      <c r="E22" s="89" t="str">
        <f t="shared" si="1"/>
        <v>-</v>
      </c>
      <c r="F22" s="90">
        <f t="shared" si="2"/>
        <v>1</v>
      </c>
    </row>
    <row r="23" spans="1:6" ht="31.5" customHeight="1">
      <c r="A23" s="39" t="s">
        <v>177</v>
      </c>
      <c r="B23" s="45" t="s">
        <v>66</v>
      </c>
      <c r="C23" s="36">
        <v>650</v>
      </c>
      <c r="D23" s="36">
        <f t="shared" si="0"/>
        <v>650</v>
      </c>
      <c r="E23" s="89" t="str">
        <f t="shared" si="1"/>
        <v>-</v>
      </c>
      <c r="F23" s="90">
        <f t="shared" si="2"/>
        <v>1</v>
      </c>
    </row>
    <row r="24" spans="1:6" ht="33" customHeight="1">
      <c r="A24" s="42" t="s">
        <v>16</v>
      </c>
      <c r="B24" s="47" t="s">
        <v>140</v>
      </c>
      <c r="C24" s="36">
        <v>0</v>
      </c>
      <c r="D24" s="36">
        <f t="shared" si="0"/>
        <v>0</v>
      </c>
      <c r="E24" s="89" t="str">
        <f>IF(C24=D24,"-",D24-C24)</f>
        <v>-</v>
      </c>
      <c r="F24" s="90" t="str">
        <f>IF(C24=0,"-",D24/C24)</f>
        <v>-</v>
      </c>
    </row>
    <row r="25" spans="1:6" ht="33" customHeight="1">
      <c r="A25" s="42" t="s">
        <v>137</v>
      </c>
      <c r="B25" s="48" t="s">
        <v>60</v>
      </c>
      <c r="C25" s="36">
        <v>0</v>
      </c>
      <c r="D25" s="36">
        <f t="shared" si="0"/>
        <v>0</v>
      </c>
      <c r="E25" s="89" t="str">
        <f>IF(C25=D25,"-",D25-C25)</f>
        <v>-</v>
      </c>
      <c r="F25" s="90" t="str">
        <f>IF(C25=0,"-",D25/C25)</f>
        <v>-</v>
      </c>
    </row>
    <row r="26" spans="1:6" ht="33" customHeight="1">
      <c r="A26" s="42" t="s">
        <v>138</v>
      </c>
      <c r="B26" s="48" t="s">
        <v>141</v>
      </c>
      <c r="C26" s="36">
        <v>0</v>
      </c>
      <c r="D26" s="36">
        <f t="shared" si="0"/>
        <v>0</v>
      </c>
      <c r="E26" s="89" t="str">
        <f>IF(C26=D26,"-",D26-C26)</f>
        <v>-</v>
      </c>
      <c r="F26" s="90" t="str">
        <f>IF(C26=0,"-",D26/C26)</f>
        <v>-</v>
      </c>
    </row>
    <row r="27" spans="1:6" ht="33" customHeight="1">
      <c r="A27" s="42" t="s">
        <v>139</v>
      </c>
      <c r="B27" s="48" t="s">
        <v>142</v>
      </c>
      <c r="C27" s="36">
        <v>600</v>
      </c>
      <c r="D27" s="36">
        <f t="shared" si="0"/>
        <v>600</v>
      </c>
      <c r="E27" s="89" t="str">
        <f>IF(C27=D27,"-",D27-C27)</f>
        <v>-</v>
      </c>
      <c r="F27" s="90">
        <f>IF(C27=0,"-",D27/C27)</f>
        <v>1</v>
      </c>
    </row>
    <row r="28" spans="1:6" s="5" customFormat="1" ht="31.5" customHeight="1">
      <c r="A28" s="43" t="s">
        <v>68</v>
      </c>
      <c r="B28" s="49" t="s">
        <v>69</v>
      </c>
      <c r="C28" s="35">
        <v>0</v>
      </c>
      <c r="D28" s="36">
        <f>C28</f>
        <v>0</v>
      </c>
      <c r="E28" s="89" t="str">
        <f t="shared" si="1"/>
        <v>-</v>
      </c>
      <c r="F28" s="90" t="str">
        <f t="shared" si="2"/>
        <v>-</v>
      </c>
    </row>
    <row r="29" spans="1:6" s="5" customFormat="1" ht="31.5" customHeight="1">
      <c r="A29" s="43" t="s">
        <v>67</v>
      </c>
      <c r="B29" s="49" t="s">
        <v>70</v>
      </c>
      <c r="C29" s="35">
        <v>102965</v>
      </c>
      <c r="D29" s="36">
        <f>C29</f>
        <v>102965</v>
      </c>
      <c r="E29" s="89" t="str">
        <f t="shared" si="1"/>
        <v>-</v>
      </c>
      <c r="F29" s="90">
        <f t="shared" si="2"/>
        <v>1</v>
      </c>
    </row>
    <row r="30" spans="1:6" s="3" customFormat="1" ht="30" customHeight="1">
      <c r="A30" s="37" t="s">
        <v>17</v>
      </c>
      <c r="B30" s="57" t="s">
        <v>18</v>
      </c>
      <c r="C30" s="34">
        <f>C31+C32+C33+C41+C42+C48+C49+C50+C47</f>
        <v>25662</v>
      </c>
      <c r="D30" s="34">
        <f>D31+D32+D33+D41+D42+D48+D49+D50+D47</f>
        <v>25662</v>
      </c>
      <c r="E30" s="13" t="str">
        <f>IF(C30=D30,"-",D30-C30)</f>
        <v>-</v>
      </c>
      <c r="F30" s="91">
        <f t="shared" si="2"/>
        <v>1</v>
      </c>
    </row>
    <row r="31" spans="1:6" ht="28.5" customHeight="1">
      <c r="A31" s="42" t="s">
        <v>19</v>
      </c>
      <c r="B31" s="51" t="s">
        <v>20</v>
      </c>
      <c r="C31" s="35">
        <v>951</v>
      </c>
      <c r="D31" s="35">
        <f>C31</f>
        <v>951</v>
      </c>
      <c r="E31" s="89" t="str">
        <f aca="true" t="shared" si="3" ref="E31:E51">IF(C31=D31,"-",D31-C31)</f>
        <v>-</v>
      </c>
      <c r="F31" s="90">
        <f t="shared" si="2"/>
        <v>1</v>
      </c>
    </row>
    <row r="32" spans="1:6" ht="28.5" customHeight="1">
      <c r="A32" s="42" t="s">
        <v>21</v>
      </c>
      <c r="B32" s="51" t="s">
        <v>22</v>
      </c>
      <c r="C32" s="35">
        <v>2402</v>
      </c>
      <c r="D32" s="35">
        <f>C32</f>
        <v>2402</v>
      </c>
      <c r="E32" s="89" t="str">
        <f t="shared" si="3"/>
        <v>-</v>
      </c>
      <c r="F32" s="90">
        <f t="shared" si="2"/>
        <v>1</v>
      </c>
    </row>
    <row r="33" spans="1:6" ht="28.5" customHeight="1">
      <c r="A33" s="42" t="s">
        <v>23</v>
      </c>
      <c r="B33" s="52" t="s">
        <v>37</v>
      </c>
      <c r="C33" s="35">
        <f>C34+C36+C37+C38+C39+C40</f>
        <v>125</v>
      </c>
      <c r="D33" s="35">
        <f>D34+D36+D37+D38+D39+D40</f>
        <v>125</v>
      </c>
      <c r="E33" s="89" t="str">
        <f t="shared" si="3"/>
        <v>-</v>
      </c>
      <c r="F33" s="90">
        <f t="shared" si="2"/>
        <v>1</v>
      </c>
    </row>
    <row r="34" spans="1:6" ht="28.5" customHeight="1">
      <c r="A34" s="53" t="s">
        <v>45</v>
      </c>
      <c r="B34" s="54" t="s">
        <v>38</v>
      </c>
      <c r="C34" s="35">
        <v>20</v>
      </c>
      <c r="D34" s="35">
        <f aca="true" t="shared" si="4" ref="D34:D41">C34</f>
        <v>20</v>
      </c>
      <c r="E34" s="89" t="str">
        <f t="shared" si="3"/>
        <v>-</v>
      </c>
      <c r="F34" s="90">
        <f t="shared" si="2"/>
        <v>1</v>
      </c>
    </row>
    <row r="35" spans="1:6" ht="28.5" customHeight="1">
      <c r="A35" s="53" t="s">
        <v>46</v>
      </c>
      <c r="B35" s="55" t="s">
        <v>39</v>
      </c>
      <c r="C35" s="35">
        <v>20</v>
      </c>
      <c r="D35" s="35">
        <f t="shared" si="4"/>
        <v>20</v>
      </c>
      <c r="E35" s="89" t="str">
        <f t="shared" si="3"/>
        <v>-</v>
      </c>
      <c r="F35" s="90">
        <f t="shared" si="2"/>
        <v>1</v>
      </c>
    </row>
    <row r="36" spans="1:6" ht="28.5" customHeight="1">
      <c r="A36" s="53" t="s">
        <v>47</v>
      </c>
      <c r="B36" s="54" t="s">
        <v>40</v>
      </c>
      <c r="C36" s="35">
        <v>4</v>
      </c>
      <c r="D36" s="35">
        <f t="shared" si="4"/>
        <v>4</v>
      </c>
      <c r="E36" s="89" t="str">
        <f t="shared" si="3"/>
        <v>-</v>
      </c>
      <c r="F36" s="90">
        <f t="shared" si="2"/>
        <v>1</v>
      </c>
    </row>
    <row r="37" spans="1:6" ht="28.5" customHeight="1">
      <c r="A37" s="53" t="s">
        <v>48</v>
      </c>
      <c r="B37" s="54" t="s">
        <v>41</v>
      </c>
      <c r="C37" s="35">
        <v>0</v>
      </c>
      <c r="D37" s="35">
        <f t="shared" si="4"/>
        <v>0</v>
      </c>
      <c r="E37" s="89" t="str">
        <f t="shared" si="3"/>
        <v>-</v>
      </c>
      <c r="F37" s="90" t="str">
        <f t="shared" si="2"/>
        <v>-</v>
      </c>
    </row>
    <row r="38" spans="1:6" ht="28.5" customHeight="1">
      <c r="A38" s="53" t="s">
        <v>49</v>
      </c>
      <c r="B38" s="54" t="s">
        <v>42</v>
      </c>
      <c r="C38" s="35">
        <v>0</v>
      </c>
      <c r="D38" s="35">
        <f t="shared" si="4"/>
        <v>0</v>
      </c>
      <c r="E38" s="89" t="str">
        <f t="shared" si="3"/>
        <v>-</v>
      </c>
      <c r="F38" s="90" t="str">
        <f t="shared" si="2"/>
        <v>-</v>
      </c>
    </row>
    <row r="39" spans="1:6" ht="28.5" customHeight="1">
      <c r="A39" s="53" t="s">
        <v>50</v>
      </c>
      <c r="B39" s="54" t="s">
        <v>43</v>
      </c>
      <c r="C39" s="35">
        <v>99</v>
      </c>
      <c r="D39" s="35">
        <f t="shared" si="4"/>
        <v>99</v>
      </c>
      <c r="E39" s="89" t="str">
        <f t="shared" si="3"/>
        <v>-</v>
      </c>
      <c r="F39" s="90">
        <f t="shared" si="2"/>
        <v>1</v>
      </c>
    </row>
    <row r="40" spans="1:6" ht="28.5" customHeight="1">
      <c r="A40" s="53" t="s">
        <v>51</v>
      </c>
      <c r="B40" s="54" t="s">
        <v>44</v>
      </c>
      <c r="C40" s="35">
        <v>2</v>
      </c>
      <c r="D40" s="35">
        <f t="shared" si="4"/>
        <v>2</v>
      </c>
      <c r="E40" s="89" t="str">
        <f t="shared" si="3"/>
        <v>-</v>
      </c>
      <c r="F40" s="90">
        <f t="shared" si="2"/>
        <v>1</v>
      </c>
    </row>
    <row r="41" spans="1:6" ht="28.5" customHeight="1">
      <c r="A41" s="42" t="s">
        <v>24</v>
      </c>
      <c r="B41" s="51" t="s">
        <v>25</v>
      </c>
      <c r="C41" s="35">
        <v>13363</v>
      </c>
      <c r="D41" s="35">
        <f t="shared" si="4"/>
        <v>13363</v>
      </c>
      <c r="E41" s="89" t="str">
        <f t="shared" si="3"/>
        <v>-</v>
      </c>
      <c r="F41" s="90">
        <f t="shared" si="2"/>
        <v>1</v>
      </c>
    </row>
    <row r="42" spans="1:6" ht="28.5" customHeight="1">
      <c r="A42" s="42" t="s">
        <v>26</v>
      </c>
      <c r="B42" s="52" t="s">
        <v>61</v>
      </c>
      <c r="C42" s="35">
        <f>SUM(C43:C46)</f>
        <v>2697</v>
      </c>
      <c r="D42" s="35">
        <f>SUM(D43:D46)</f>
        <v>2697</v>
      </c>
      <c r="E42" s="89" t="str">
        <f t="shared" si="3"/>
        <v>-</v>
      </c>
      <c r="F42" s="90">
        <f t="shared" si="2"/>
        <v>1</v>
      </c>
    </row>
    <row r="43" spans="1:6" ht="28.5" customHeight="1">
      <c r="A43" s="53" t="s">
        <v>56</v>
      </c>
      <c r="B43" s="54" t="s">
        <v>52</v>
      </c>
      <c r="C43" s="35">
        <v>1910</v>
      </c>
      <c r="D43" s="35">
        <f aca="true" t="shared" si="5" ref="D43:D50">C43</f>
        <v>1910</v>
      </c>
      <c r="E43" s="89" t="str">
        <f t="shared" si="3"/>
        <v>-</v>
      </c>
      <c r="F43" s="90">
        <f t="shared" si="2"/>
        <v>1</v>
      </c>
    </row>
    <row r="44" spans="1:6" ht="28.5" customHeight="1">
      <c r="A44" s="53" t="s">
        <v>57</v>
      </c>
      <c r="B44" s="54" t="s">
        <v>53</v>
      </c>
      <c r="C44" s="35">
        <v>327</v>
      </c>
      <c r="D44" s="35">
        <f t="shared" si="5"/>
        <v>327</v>
      </c>
      <c r="E44" s="89" t="str">
        <f t="shared" si="3"/>
        <v>-</v>
      </c>
      <c r="F44" s="90">
        <f t="shared" si="2"/>
        <v>1</v>
      </c>
    </row>
    <row r="45" spans="1:6" ht="28.5" customHeight="1">
      <c r="A45" s="53" t="s">
        <v>58</v>
      </c>
      <c r="B45" s="54" t="s">
        <v>54</v>
      </c>
      <c r="C45" s="35">
        <v>0</v>
      </c>
      <c r="D45" s="35">
        <f t="shared" si="5"/>
        <v>0</v>
      </c>
      <c r="E45" s="89" t="str">
        <f t="shared" si="3"/>
        <v>-</v>
      </c>
      <c r="F45" s="90" t="str">
        <f t="shared" si="2"/>
        <v>-</v>
      </c>
    </row>
    <row r="46" spans="1:6" ht="28.5" customHeight="1">
      <c r="A46" s="53" t="s">
        <v>59</v>
      </c>
      <c r="B46" s="54" t="s">
        <v>55</v>
      </c>
      <c r="C46" s="35">
        <v>460</v>
      </c>
      <c r="D46" s="35">
        <f t="shared" si="5"/>
        <v>460</v>
      </c>
      <c r="E46" s="89" t="str">
        <f t="shared" si="3"/>
        <v>-</v>
      </c>
      <c r="F46" s="90">
        <f t="shared" si="2"/>
        <v>1</v>
      </c>
    </row>
    <row r="47" spans="1:6" ht="34.5" customHeight="1">
      <c r="A47" s="42" t="s">
        <v>27</v>
      </c>
      <c r="B47" s="51" t="s">
        <v>28</v>
      </c>
      <c r="C47" s="35">
        <v>0</v>
      </c>
      <c r="D47" s="35">
        <f t="shared" si="5"/>
        <v>0</v>
      </c>
      <c r="E47" s="89" t="str">
        <f t="shared" si="3"/>
        <v>-</v>
      </c>
      <c r="F47" s="90" t="str">
        <f aca="true" t="shared" si="6" ref="F47:F55">IF(C47=0,"-",D47/C47)</f>
        <v>-</v>
      </c>
    </row>
    <row r="48" spans="1:6" ht="34.5" customHeight="1">
      <c r="A48" s="42" t="s">
        <v>29</v>
      </c>
      <c r="B48" s="51" t="s">
        <v>116</v>
      </c>
      <c r="C48" s="36">
        <v>5682</v>
      </c>
      <c r="D48" s="35">
        <f t="shared" si="5"/>
        <v>5682</v>
      </c>
      <c r="E48" s="89" t="str">
        <f t="shared" si="3"/>
        <v>-</v>
      </c>
      <c r="F48" s="92">
        <f t="shared" si="6"/>
        <v>1</v>
      </c>
    </row>
    <row r="49" spans="1:6" ht="34.5" customHeight="1">
      <c r="A49" s="42" t="s">
        <v>30</v>
      </c>
      <c r="B49" s="51" t="s">
        <v>31</v>
      </c>
      <c r="C49" s="36">
        <v>129</v>
      </c>
      <c r="D49" s="35">
        <f t="shared" si="5"/>
        <v>129</v>
      </c>
      <c r="E49" s="89" t="str">
        <f t="shared" si="3"/>
        <v>-</v>
      </c>
      <c r="F49" s="92">
        <f t="shared" si="6"/>
        <v>1</v>
      </c>
    </row>
    <row r="50" spans="1:6" ht="34.5" customHeight="1">
      <c r="A50" s="42" t="s">
        <v>32</v>
      </c>
      <c r="B50" s="51" t="s">
        <v>33</v>
      </c>
      <c r="C50" s="35">
        <v>313</v>
      </c>
      <c r="D50" s="35">
        <f t="shared" si="5"/>
        <v>313</v>
      </c>
      <c r="E50" s="89" t="str">
        <f t="shared" si="3"/>
        <v>-</v>
      </c>
      <c r="F50" s="90">
        <f t="shared" si="6"/>
        <v>1</v>
      </c>
    </row>
    <row r="51" spans="1:6" s="3" customFormat="1" ht="30" customHeight="1">
      <c r="A51" s="44" t="s">
        <v>34</v>
      </c>
      <c r="B51" s="56" t="s">
        <v>173</v>
      </c>
      <c r="C51" s="38">
        <f>SUM(C52:C55)</f>
        <v>60973</v>
      </c>
      <c r="D51" s="38">
        <f>SUM(D52:D55)</f>
        <v>60973</v>
      </c>
      <c r="E51" s="13" t="str">
        <f t="shared" si="3"/>
        <v>-</v>
      </c>
      <c r="F51" s="93">
        <f t="shared" si="6"/>
        <v>1</v>
      </c>
    </row>
    <row r="52" spans="1:6" ht="34.5" customHeight="1">
      <c r="A52" s="42" t="s">
        <v>119</v>
      </c>
      <c r="B52" s="51" t="s">
        <v>144</v>
      </c>
      <c r="C52" s="35">
        <v>14</v>
      </c>
      <c r="D52" s="35">
        <f>C52</f>
        <v>14</v>
      </c>
      <c r="E52" s="94" t="str">
        <f>IF(C52=D52,"-",D52-C52)</f>
        <v>-</v>
      </c>
      <c r="F52" s="100">
        <f t="shared" si="6"/>
        <v>1</v>
      </c>
    </row>
    <row r="53" spans="1:6" ht="34.5" customHeight="1">
      <c r="A53" s="42" t="s">
        <v>35</v>
      </c>
      <c r="B53" s="51" t="s">
        <v>63</v>
      </c>
      <c r="C53" s="35">
        <v>59159</v>
      </c>
      <c r="D53" s="35">
        <f>C53</f>
        <v>59159</v>
      </c>
      <c r="E53" s="94" t="str">
        <f>IF(C53=D53,"-",D53-C53)</f>
        <v>-</v>
      </c>
      <c r="F53" s="100">
        <f t="shared" si="6"/>
        <v>1</v>
      </c>
    </row>
    <row r="54" spans="1:6" ht="34.5" customHeight="1">
      <c r="A54" s="42" t="s">
        <v>36</v>
      </c>
      <c r="B54" s="51" t="s">
        <v>121</v>
      </c>
      <c r="C54" s="35">
        <v>0</v>
      </c>
      <c r="D54" s="35">
        <f>C54</f>
        <v>0</v>
      </c>
      <c r="E54" s="94" t="str">
        <f>IF(C54=D54,"-",D54-C54)</f>
        <v>-</v>
      </c>
      <c r="F54" s="100" t="str">
        <f t="shared" si="6"/>
        <v>-</v>
      </c>
    </row>
    <row r="55" spans="1:6" ht="34.5" customHeight="1">
      <c r="A55" s="42" t="s">
        <v>120</v>
      </c>
      <c r="B55" s="51" t="s">
        <v>122</v>
      </c>
      <c r="C55" s="35">
        <v>1800</v>
      </c>
      <c r="D55" s="35">
        <f>C55</f>
        <v>1800</v>
      </c>
      <c r="E55" s="94" t="str">
        <f>IF(C55=D55,"-",D55-C55)</f>
        <v>-</v>
      </c>
      <c r="F55" s="100">
        <f t="shared" si="6"/>
        <v>1</v>
      </c>
    </row>
    <row r="56" spans="1:6" ht="32.25" customHeight="1">
      <c r="A56" s="44" t="s">
        <v>127</v>
      </c>
      <c r="B56" s="56" t="s">
        <v>154</v>
      </c>
      <c r="C56" s="38">
        <v>33278</v>
      </c>
      <c r="D56" s="38">
        <f>C56</f>
        <v>33278</v>
      </c>
      <c r="E56" s="13" t="str">
        <f>IF(C56=D56,"-",D56-C56)</f>
        <v>-</v>
      </c>
      <c r="F56" s="93">
        <f>IF(C56=0,"-",D56/C56)</f>
        <v>1</v>
      </c>
    </row>
  </sheetData>
  <sheetProtection formatCells="0" formatColumns="0" formatRows="0" insertColumns="0" insertRows="0" insertHyperlinks="0" deleteColumns="0" deleteRows="0"/>
  <mergeCells count="8">
    <mergeCell ref="A2:C2"/>
    <mergeCell ref="A4:A5"/>
    <mergeCell ref="B4:B5"/>
    <mergeCell ref="A1:F1"/>
    <mergeCell ref="D4:D5"/>
    <mergeCell ref="E4:E5"/>
    <mergeCell ref="F4:F5"/>
    <mergeCell ref="C4:C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44" r:id="rId1"/>
  <headerFooter alignWithMargins="0">
    <oddFooter>&amp;R&amp;20&amp;P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showGridLines="0" zoomScale="55" zoomScaleNormal="55" zoomScaleSheetLayoutView="55" zoomScalePageLayoutView="0" workbookViewId="0" topLeftCell="A1">
      <pane xSplit="2" ySplit="7" topLeftCell="C8" activePane="bottomRight" state="frozen"/>
      <selection pane="topLeft" activeCell="E2" sqref="E1:F16384"/>
      <selection pane="topRight" activeCell="E2" sqref="E1:F16384"/>
      <selection pane="bottomLeft" activeCell="E2" sqref="E1:F16384"/>
      <selection pane="bottomRight" activeCell="E2" sqref="E1:F16384"/>
    </sheetView>
  </sheetViews>
  <sheetFormatPr defaultColWidth="9.00390625" defaultRowHeight="12.75"/>
  <cols>
    <col min="1" max="1" width="9.125" style="2" customWidth="1"/>
    <col min="2" max="2" width="194.375" style="2" customWidth="1"/>
    <col min="3" max="3" width="20.75390625" style="2" hidden="1" customWidth="1"/>
    <col min="4" max="4" width="29.625" style="2" customWidth="1"/>
    <col min="5" max="5" width="20.75390625" style="2" hidden="1" customWidth="1"/>
    <col min="6" max="6" width="22.25390625" style="2" hidden="1" customWidth="1"/>
    <col min="7" max="16384" width="9.125" style="2" customWidth="1"/>
  </cols>
  <sheetData>
    <row r="1" spans="1:6" s="59" customFormat="1" ht="38.25" customHeight="1">
      <c r="A1" s="136"/>
      <c r="B1" s="136"/>
      <c r="C1" s="136"/>
      <c r="D1" s="136"/>
      <c r="E1" s="136"/>
      <c r="F1" s="136"/>
    </row>
    <row r="2" spans="1:3" s="61" customFormat="1" ht="33" customHeight="1">
      <c r="A2" s="137" t="s">
        <v>73</v>
      </c>
      <c r="B2" s="137"/>
      <c r="C2" s="137"/>
    </row>
    <row r="3" spans="1:6" ht="33" customHeight="1">
      <c r="A3" s="1"/>
      <c r="B3" s="87"/>
      <c r="C3" s="30"/>
      <c r="D3" s="30" t="s">
        <v>90</v>
      </c>
      <c r="E3" s="30"/>
      <c r="F3" s="30" t="s">
        <v>90</v>
      </c>
    </row>
    <row r="4" spans="1:6" s="6" customFormat="1" ht="33" customHeight="1">
      <c r="A4" s="139" t="s">
        <v>163</v>
      </c>
      <c r="B4" s="138" t="s">
        <v>62</v>
      </c>
      <c r="C4" s="134" t="s">
        <v>162</v>
      </c>
      <c r="D4" s="131" t="s">
        <v>239</v>
      </c>
      <c r="E4" s="133" t="s">
        <v>161</v>
      </c>
      <c r="F4" s="133" t="s">
        <v>160</v>
      </c>
    </row>
    <row r="5" spans="1:6" s="6" customFormat="1" ht="33" customHeight="1">
      <c r="A5" s="138"/>
      <c r="B5" s="138"/>
      <c r="C5" s="135"/>
      <c r="D5" s="132"/>
      <c r="E5" s="133"/>
      <c r="F5" s="133"/>
    </row>
    <row r="6" spans="1:6" s="4" customFormat="1" ht="14.25">
      <c r="A6" s="31">
        <v>1</v>
      </c>
      <c r="B6" s="32">
        <v>2</v>
      </c>
      <c r="C6" s="32" t="s">
        <v>87</v>
      </c>
      <c r="D6" s="32" t="s">
        <v>87</v>
      </c>
      <c r="E6" s="32" t="s">
        <v>158</v>
      </c>
      <c r="F6" s="32" t="s">
        <v>159</v>
      </c>
    </row>
    <row r="7" spans="1:6" s="3" customFormat="1" ht="30" customHeight="1">
      <c r="A7" s="33" t="s">
        <v>0</v>
      </c>
      <c r="B7" s="50" t="s">
        <v>143</v>
      </c>
      <c r="C7" s="16">
        <f>C8+C9+C10+C12+C13+C14+C15+C16+C17+C18+C19+C20+C21+C22+C24+C25+C26+C27</f>
        <v>3039348</v>
      </c>
      <c r="D7" s="16">
        <f>D8+D9+D10+D12+D13+D14+D15+D16+D17+D18+D19+D20+D21+D22+D24+D25+D26+D27</f>
        <v>3039348</v>
      </c>
      <c r="E7" s="13" t="str">
        <f>IF(C7=D7,"-",D7-C7)</f>
        <v>-</v>
      </c>
      <c r="F7" s="88">
        <f>IF(C7=0,"-",D7/C7)</f>
        <v>1</v>
      </c>
    </row>
    <row r="8" spans="1:6" ht="31.5" customHeight="1">
      <c r="A8" s="40" t="s">
        <v>1</v>
      </c>
      <c r="B8" s="102" t="s">
        <v>164</v>
      </c>
      <c r="C8" s="36">
        <v>403835</v>
      </c>
      <c r="D8" s="36">
        <f aca="true" t="shared" si="0" ref="D8:D22">C8</f>
        <v>403835</v>
      </c>
      <c r="E8" s="89" t="str">
        <f aca="true" t="shared" si="1" ref="E8:E29">IF(C8=D8,"-",D8-C8)</f>
        <v>-</v>
      </c>
      <c r="F8" s="90">
        <f aca="true" t="shared" si="2" ref="F8:F46">IF(C8=0,"-",D8/C8)</f>
        <v>1</v>
      </c>
    </row>
    <row r="9" spans="1:6" ht="31.5" customHeight="1">
      <c r="A9" s="40" t="s">
        <v>2</v>
      </c>
      <c r="B9" s="102" t="s">
        <v>165</v>
      </c>
      <c r="C9" s="36">
        <v>221247</v>
      </c>
      <c r="D9" s="36">
        <f t="shared" si="0"/>
        <v>221247</v>
      </c>
      <c r="E9" s="89" t="str">
        <f t="shared" si="1"/>
        <v>-</v>
      </c>
      <c r="F9" s="90">
        <f t="shared" si="2"/>
        <v>1</v>
      </c>
    </row>
    <row r="10" spans="1:6" ht="31.5" customHeight="1">
      <c r="A10" s="40" t="s">
        <v>3</v>
      </c>
      <c r="B10" s="102" t="s">
        <v>157</v>
      </c>
      <c r="C10" s="36">
        <v>1465135</v>
      </c>
      <c r="D10" s="36">
        <f t="shared" si="0"/>
        <v>1465135</v>
      </c>
      <c r="E10" s="89" t="str">
        <f t="shared" si="1"/>
        <v>-</v>
      </c>
      <c r="F10" s="90">
        <f t="shared" si="2"/>
        <v>1</v>
      </c>
    </row>
    <row r="11" spans="1:6" ht="31.5" customHeight="1">
      <c r="A11" s="103" t="s">
        <v>64</v>
      </c>
      <c r="B11" s="45" t="s">
        <v>65</v>
      </c>
      <c r="C11" s="36">
        <v>61320</v>
      </c>
      <c r="D11" s="36">
        <f t="shared" si="0"/>
        <v>61320</v>
      </c>
      <c r="E11" s="89" t="str">
        <f t="shared" si="1"/>
        <v>-</v>
      </c>
      <c r="F11" s="90">
        <f t="shared" si="2"/>
        <v>1</v>
      </c>
    </row>
    <row r="12" spans="1:6" ht="31.5" customHeight="1">
      <c r="A12" s="40" t="s">
        <v>4</v>
      </c>
      <c r="B12" s="102" t="s">
        <v>171</v>
      </c>
      <c r="C12" s="36">
        <v>106559</v>
      </c>
      <c r="D12" s="36">
        <f t="shared" si="0"/>
        <v>106559</v>
      </c>
      <c r="E12" s="89" t="str">
        <f t="shared" si="1"/>
        <v>-</v>
      </c>
      <c r="F12" s="90">
        <f t="shared" si="2"/>
        <v>1</v>
      </c>
    </row>
    <row r="13" spans="1:6" ht="31.5" customHeight="1">
      <c r="A13" s="40" t="s">
        <v>5</v>
      </c>
      <c r="B13" s="102" t="s">
        <v>166</v>
      </c>
      <c r="C13" s="36">
        <v>85289</v>
      </c>
      <c r="D13" s="36">
        <f t="shared" si="0"/>
        <v>85289</v>
      </c>
      <c r="E13" s="89" t="str">
        <f t="shared" si="1"/>
        <v>-</v>
      </c>
      <c r="F13" s="90">
        <f t="shared" si="2"/>
        <v>1</v>
      </c>
    </row>
    <row r="14" spans="1:6" ht="31.5" customHeight="1">
      <c r="A14" s="40" t="s">
        <v>6</v>
      </c>
      <c r="B14" s="102" t="s">
        <v>175</v>
      </c>
      <c r="C14" s="36">
        <v>35580</v>
      </c>
      <c r="D14" s="36">
        <f t="shared" si="0"/>
        <v>35580</v>
      </c>
      <c r="E14" s="89" t="str">
        <f t="shared" si="1"/>
        <v>-</v>
      </c>
      <c r="F14" s="90">
        <f t="shared" si="2"/>
        <v>1</v>
      </c>
    </row>
    <row r="15" spans="1:6" ht="31.5" customHeight="1">
      <c r="A15" s="40" t="s">
        <v>7</v>
      </c>
      <c r="B15" s="102" t="s">
        <v>174</v>
      </c>
      <c r="C15" s="36">
        <v>11670</v>
      </c>
      <c r="D15" s="36">
        <f t="shared" si="0"/>
        <v>11670</v>
      </c>
      <c r="E15" s="89" t="str">
        <f>IF(C15=D15,"-",D15-C15)</f>
        <v>-</v>
      </c>
      <c r="F15" s="90">
        <f>IF(C15=0,"-",D15/C15)</f>
        <v>1</v>
      </c>
    </row>
    <row r="16" spans="1:6" ht="31.5" customHeight="1">
      <c r="A16" s="40" t="s">
        <v>8</v>
      </c>
      <c r="B16" s="102" t="s">
        <v>167</v>
      </c>
      <c r="C16" s="36">
        <v>118243</v>
      </c>
      <c r="D16" s="36">
        <f t="shared" si="0"/>
        <v>118243</v>
      </c>
      <c r="E16" s="89" t="str">
        <f t="shared" si="1"/>
        <v>-</v>
      </c>
      <c r="F16" s="90">
        <f t="shared" si="2"/>
        <v>1</v>
      </c>
    </row>
    <row r="17" spans="1:6" ht="31.5" customHeight="1">
      <c r="A17" s="40" t="s">
        <v>9</v>
      </c>
      <c r="B17" s="102" t="s">
        <v>168</v>
      </c>
      <c r="C17" s="36">
        <v>40014</v>
      </c>
      <c r="D17" s="36">
        <f t="shared" si="0"/>
        <v>40014</v>
      </c>
      <c r="E17" s="89" t="str">
        <f t="shared" si="1"/>
        <v>-</v>
      </c>
      <c r="F17" s="90">
        <f t="shared" si="2"/>
        <v>1</v>
      </c>
    </row>
    <row r="18" spans="1:6" ht="34.5" customHeight="1">
      <c r="A18" s="40" t="s">
        <v>10</v>
      </c>
      <c r="B18" s="102" t="s">
        <v>176</v>
      </c>
      <c r="C18" s="36">
        <v>2300</v>
      </c>
      <c r="D18" s="36">
        <f t="shared" si="0"/>
        <v>2300</v>
      </c>
      <c r="E18" s="89" t="str">
        <f t="shared" si="1"/>
        <v>-</v>
      </c>
      <c r="F18" s="90">
        <f t="shared" si="2"/>
        <v>1</v>
      </c>
    </row>
    <row r="19" spans="1:6" ht="34.5" customHeight="1">
      <c r="A19" s="40" t="s">
        <v>11</v>
      </c>
      <c r="B19" s="102" t="s">
        <v>169</v>
      </c>
      <c r="C19" s="36">
        <v>7763</v>
      </c>
      <c r="D19" s="36">
        <f t="shared" si="0"/>
        <v>7763</v>
      </c>
      <c r="E19" s="89" t="str">
        <f t="shared" si="1"/>
        <v>-</v>
      </c>
      <c r="F19" s="90">
        <f t="shared" si="2"/>
        <v>1</v>
      </c>
    </row>
    <row r="20" spans="1:6" ht="31.5" customHeight="1">
      <c r="A20" s="40" t="s">
        <v>12</v>
      </c>
      <c r="B20" s="102" t="s">
        <v>170</v>
      </c>
      <c r="C20" s="36">
        <v>69890</v>
      </c>
      <c r="D20" s="36">
        <f t="shared" si="0"/>
        <v>69890</v>
      </c>
      <c r="E20" s="89" t="str">
        <f t="shared" si="1"/>
        <v>-</v>
      </c>
      <c r="F20" s="90">
        <f t="shared" si="2"/>
        <v>1</v>
      </c>
    </row>
    <row r="21" spans="1:6" ht="31.5" customHeight="1">
      <c r="A21" s="40" t="s">
        <v>14</v>
      </c>
      <c r="B21" s="46" t="s">
        <v>13</v>
      </c>
      <c r="C21" s="36">
        <v>30500</v>
      </c>
      <c r="D21" s="36">
        <f t="shared" si="0"/>
        <v>30500</v>
      </c>
      <c r="E21" s="89" t="str">
        <f t="shared" si="1"/>
        <v>-</v>
      </c>
      <c r="F21" s="90">
        <f t="shared" si="2"/>
        <v>1</v>
      </c>
    </row>
    <row r="22" spans="1:6" ht="31.5" customHeight="1">
      <c r="A22" s="41" t="s">
        <v>15</v>
      </c>
      <c r="B22" s="102" t="s">
        <v>172</v>
      </c>
      <c r="C22" s="36">
        <v>438063</v>
      </c>
      <c r="D22" s="36">
        <f t="shared" si="0"/>
        <v>438063</v>
      </c>
      <c r="E22" s="89" t="str">
        <f t="shared" si="1"/>
        <v>-</v>
      </c>
      <c r="F22" s="90">
        <f t="shared" si="2"/>
        <v>1</v>
      </c>
    </row>
    <row r="23" spans="1:6" ht="31.5" customHeight="1">
      <c r="A23" s="39" t="s">
        <v>177</v>
      </c>
      <c r="B23" s="45" t="s">
        <v>66</v>
      </c>
      <c r="C23" s="36">
        <v>2000</v>
      </c>
      <c r="D23" s="36">
        <f>C23</f>
        <v>2000</v>
      </c>
      <c r="E23" s="89" t="str">
        <f t="shared" si="1"/>
        <v>-</v>
      </c>
      <c r="F23" s="90">
        <f t="shared" si="2"/>
        <v>1</v>
      </c>
    </row>
    <row r="24" spans="1:6" ht="33" customHeight="1">
      <c r="A24" s="42" t="s">
        <v>16</v>
      </c>
      <c r="B24" s="47" t="s">
        <v>140</v>
      </c>
      <c r="C24" s="36">
        <v>0</v>
      </c>
      <c r="D24" s="36">
        <f aca="true" t="shared" si="3" ref="D24:D29">C24</f>
        <v>0</v>
      </c>
      <c r="E24" s="89" t="str">
        <f>IF(C24=D24,"-",D24-C24)</f>
        <v>-</v>
      </c>
      <c r="F24" s="90" t="str">
        <f>IF(C24=0,"-",D24/C24)</f>
        <v>-</v>
      </c>
    </row>
    <row r="25" spans="1:6" ht="33" customHeight="1">
      <c r="A25" s="42" t="s">
        <v>137</v>
      </c>
      <c r="B25" s="48" t="s">
        <v>60</v>
      </c>
      <c r="C25" s="36">
        <v>0</v>
      </c>
      <c r="D25" s="36">
        <f t="shared" si="3"/>
        <v>0</v>
      </c>
      <c r="E25" s="89" t="str">
        <f>IF(C25=D25,"-",D25-C25)</f>
        <v>-</v>
      </c>
      <c r="F25" s="90" t="str">
        <f>IF(C25=0,"-",D25/C25)</f>
        <v>-</v>
      </c>
    </row>
    <row r="26" spans="1:6" ht="33" customHeight="1">
      <c r="A26" s="42" t="s">
        <v>138</v>
      </c>
      <c r="B26" s="48" t="s">
        <v>141</v>
      </c>
      <c r="C26" s="36">
        <v>0</v>
      </c>
      <c r="D26" s="36">
        <f t="shared" si="3"/>
        <v>0</v>
      </c>
      <c r="E26" s="89" t="str">
        <f>IF(C26=D26,"-",D26-C26)</f>
        <v>-</v>
      </c>
      <c r="F26" s="90" t="str">
        <f>IF(C26=0,"-",D26/C26)</f>
        <v>-</v>
      </c>
    </row>
    <row r="27" spans="1:6" ht="33" customHeight="1">
      <c r="A27" s="42" t="s">
        <v>139</v>
      </c>
      <c r="B27" s="48" t="s">
        <v>142</v>
      </c>
      <c r="C27" s="36">
        <v>3260</v>
      </c>
      <c r="D27" s="36">
        <f t="shared" si="3"/>
        <v>3260</v>
      </c>
      <c r="E27" s="89" t="str">
        <f>IF(C27=D27,"-",D27-C27)</f>
        <v>-</v>
      </c>
      <c r="F27" s="90">
        <f>IF(C27=0,"-",D27/C27)</f>
        <v>1</v>
      </c>
    </row>
    <row r="28" spans="1:6" s="5" customFormat="1" ht="31.5" customHeight="1">
      <c r="A28" s="43" t="s">
        <v>68</v>
      </c>
      <c r="B28" s="49" t="s">
        <v>69</v>
      </c>
      <c r="C28" s="35">
        <v>0</v>
      </c>
      <c r="D28" s="36">
        <f t="shared" si="3"/>
        <v>0</v>
      </c>
      <c r="E28" s="89" t="str">
        <f t="shared" si="1"/>
        <v>-</v>
      </c>
      <c r="F28" s="90" t="str">
        <f t="shared" si="2"/>
        <v>-</v>
      </c>
    </row>
    <row r="29" spans="1:6" s="5" customFormat="1" ht="31.5" customHeight="1">
      <c r="A29" s="43" t="s">
        <v>67</v>
      </c>
      <c r="B29" s="49" t="s">
        <v>70</v>
      </c>
      <c r="C29" s="35">
        <v>105734</v>
      </c>
      <c r="D29" s="36">
        <f t="shared" si="3"/>
        <v>105734</v>
      </c>
      <c r="E29" s="89" t="str">
        <f t="shared" si="1"/>
        <v>-</v>
      </c>
      <c r="F29" s="90">
        <f t="shared" si="2"/>
        <v>1</v>
      </c>
    </row>
    <row r="30" spans="1:6" s="3" customFormat="1" ht="30" customHeight="1">
      <c r="A30" s="37" t="s">
        <v>17</v>
      </c>
      <c r="B30" s="57" t="s">
        <v>18</v>
      </c>
      <c r="C30" s="34">
        <f>C31+C32+C33+C41+C42+C48+C49+C50+C47</f>
        <v>22718</v>
      </c>
      <c r="D30" s="34">
        <f>D31+D32+D33+D41+D42+D48+D49+D50+D47</f>
        <v>22718</v>
      </c>
      <c r="E30" s="13" t="str">
        <f>IF(C30=D30,"-",D30-C30)</f>
        <v>-</v>
      </c>
      <c r="F30" s="91">
        <f t="shared" si="2"/>
        <v>1</v>
      </c>
    </row>
    <row r="31" spans="1:6" ht="28.5" customHeight="1">
      <c r="A31" s="42" t="s">
        <v>19</v>
      </c>
      <c r="B31" s="51" t="s">
        <v>20</v>
      </c>
      <c r="C31" s="35">
        <v>849</v>
      </c>
      <c r="D31" s="35">
        <f>C31</f>
        <v>849</v>
      </c>
      <c r="E31" s="89" t="str">
        <f aca="true" t="shared" si="4" ref="E31:E51">IF(C31=D31,"-",D31-C31)</f>
        <v>-</v>
      </c>
      <c r="F31" s="90">
        <f t="shared" si="2"/>
        <v>1</v>
      </c>
    </row>
    <row r="32" spans="1:6" ht="28.5" customHeight="1">
      <c r="A32" s="42" t="s">
        <v>21</v>
      </c>
      <c r="B32" s="51" t="s">
        <v>22</v>
      </c>
      <c r="C32" s="35">
        <v>1830</v>
      </c>
      <c r="D32" s="35">
        <f>C32</f>
        <v>1830</v>
      </c>
      <c r="E32" s="89" t="str">
        <f t="shared" si="4"/>
        <v>-</v>
      </c>
      <c r="F32" s="90">
        <f t="shared" si="2"/>
        <v>1</v>
      </c>
    </row>
    <row r="33" spans="1:6" ht="28.5" customHeight="1">
      <c r="A33" s="42" t="s">
        <v>23</v>
      </c>
      <c r="B33" s="52" t="s">
        <v>37</v>
      </c>
      <c r="C33" s="35">
        <f>C34+C36+C37+C38+C39+C40</f>
        <v>158</v>
      </c>
      <c r="D33" s="35">
        <f>D34+D36+D37+D38+D39+D40</f>
        <v>158</v>
      </c>
      <c r="E33" s="89" t="str">
        <f t="shared" si="4"/>
        <v>-</v>
      </c>
      <c r="F33" s="90">
        <f t="shared" si="2"/>
        <v>1</v>
      </c>
    </row>
    <row r="34" spans="1:6" ht="28.5" customHeight="1">
      <c r="A34" s="53" t="s">
        <v>45</v>
      </c>
      <c r="B34" s="54" t="s">
        <v>38</v>
      </c>
      <c r="C34" s="35">
        <v>26</v>
      </c>
      <c r="D34" s="35">
        <f>C34</f>
        <v>26</v>
      </c>
      <c r="E34" s="89" t="str">
        <f t="shared" si="4"/>
        <v>-</v>
      </c>
      <c r="F34" s="90">
        <f t="shared" si="2"/>
        <v>1</v>
      </c>
    </row>
    <row r="35" spans="1:6" ht="28.5" customHeight="1">
      <c r="A35" s="53" t="s">
        <v>46</v>
      </c>
      <c r="B35" s="55" t="s">
        <v>39</v>
      </c>
      <c r="C35" s="35">
        <v>26</v>
      </c>
      <c r="D35" s="35">
        <f aca="true" t="shared" si="5" ref="D35:D47">C35</f>
        <v>26</v>
      </c>
      <c r="E35" s="89" t="str">
        <f t="shared" si="4"/>
        <v>-</v>
      </c>
      <c r="F35" s="90">
        <f t="shared" si="2"/>
        <v>1</v>
      </c>
    </row>
    <row r="36" spans="1:6" ht="28.5" customHeight="1">
      <c r="A36" s="53" t="s">
        <v>47</v>
      </c>
      <c r="B36" s="54" t="s">
        <v>40</v>
      </c>
      <c r="C36" s="35">
        <v>0</v>
      </c>
      <c r="D36" s="35">
        <f t="shared" si="5"/>
        <v>0</v>
      </c>
      <c r="E36" s="89" t="str">
        <f t="shared" si="4"/>
        <v>-</v>
      </c>
      <c r="F36" s="90" t="str">
        <f t="shared" si="2"/>
        <v>-</v>
      </c>
    </row>
    <row r="37" spans="1:6" ht="28.5" customHeight="1">
      <c r="A37" s="53" t="s">
        <v>48</v>
      </c>
      <c r="B37" s="54" t="s">
        <v>41</v>
      </c>
      <c r="C37" s="35">
        <v>0</v>
      </c>
      <c r="D37" s="35">
        <f t="shared" si="5"/>
        <v>0</v>
      </c>
      <c r="E37" s="89" t="str">
        <f t="shared" si="4"/>
        <v>-</v>
      </c>
      <c r="F37" s="90" t="str">
        <f t="shared" si="2"/>
        <v>-</v>
      </c>
    </row>
    <row r="38" spans="1:6" ht="28.5" customHeight="1">
      <c r="A38" s="53" t="s">
        <v>49</v>
      </c>
      <c r="B38" s="54" t="s">
        <v>42</v>
      </c>
      <c r="C38" s="35">
        <v>0</v>
      </c>
      <c r="D38" s="35">
        <f t="shared" si="5"/>
        <v>0</v>
      </c>
      <c r="E38" s="89" t="str">
        <f t="shared" si="4"/>
        <v>-</v>
      </c>
      <c r="F38" s="90" t="str">
        <f t="shared" si="2"/>
        <v>-</v>
      </c>
    </row>
    <row r="39" spans="1:6" ht="28.5" customHeight="1">
      <c r="A39" s="53" t="s">
        <v>50</v>
      </c>
      <c r="B39" s="54" t="s">
        <v>43</v>
      </c>
      <c r="C39" s="35">
        <v>120</v>
      </c>
      <c r="D39" s="35">
        <f>C39</f>
        <v>120</v>
      </c>
      <c r="E39" s="89" t="str">
        <f t="shared" si="4"/>
        <v>-</v>
      </c>
      <c r="F39" s="90">
        <f t="shared" si="2"/>
        <v>1</v>
      </c>
    </row>
    <row r="40" spans="1:6" ht="28.5" customHeight="1">
      <c r="A40" s="53" t="s">
        <v>51</v>
      </c>
      <c r="B40" s="54" t="s">
        <v>44</v>
      </c>
      <c r="C40" s="35">
        <v>12</v>
      </c>
      <c r="D40" s="35">
        <f t="shared" si="5"/>
        <v>12</v>
      </c>
      <c r="E40" s="89" t="str">
        <f t="shared" si="4"/>
        <v>-</v>
      </c>
      <c r="F40" s="90">
        <f t="shared" si="2"/>
        <v>1</v>
      </c>
    </row>
    <row r="41" spans="1:6" ht="28.5" customHeight="1">
      <c r="A41" s="42" t="s">
        <v>24</v>
      </c>
      <c r="B41" s="51" t="s">
        <v>25</v>
      </c>
      <c r="C41" s="35">
        <v>13883</v>
      </c>
      <c r="D41" s="35">
        <f t="shared" si="5"/>
        <v>13883</v>
      </c>
      <c r="E41" s="89" t="str">
        <f t="shared" si="4"/>
        <v>-</v>
      </c>
      <c r="F41" s="90">
        <f t="shared" si="2"/>
        <v>1</v>
      </c>
    </row>
    <row r="42" spans="1:6" ht="28.5" customHeight="1">
      <c r="A42" s="42" t="s">
        <v>26</v>
      </c>
      <c r="B42" s="52" t="s">
        <v>61</v>
      </c>
      <c r="C42" s="35">
        <v>2621</v>
      </c>
      <c r="D42" s="35">
        <f>SUM(D43:D46)</f>
        <v>2621</v>
      </c>
      <c r="E42" s="89" t="str">
        <f t="shared" si="4"/>
        <v>-</v>
      </c>
      <c r="F42" s="90">
        <f t="shared" si="2"/>
        <v>1</v>
      </c>
    </row>
    <row r="43" spans="1:6" ht="28.5" customHeight="1">
      <c r="A43" s="53" t="s">
        <v>56</v>
      </c>
      <c r="B43" s="54" t="s">
        <v>52</v>
      </c>
      <c r="C43" s="35">
        <v>1939</v>
      </c>
      <c r="D43" s="35">
        <f>C43</f>
        <v>1939</v>
      </c>
      <c r="E43" s="89" t="str">
        <f t="shared" si="4"/>
        <v>-</v>
      </c>
      <c r="F43" s="90">
        <f t="shared" si="2"/>
        <v>1</v>
      </c>
    </row>
    <row r="44" spans="1:6" ht="28.5" customHeight="1">
      <c r="A44" s="53" t="s">
        <v>57</v>
      </c>
      <c r="B44" s="54" t="s">
        <v>53</v>
      </c>
      <c r="C44" s="35">
        <v>330</v>
      </c>
      <c r="D44" s="35">
        <f>C44</f>
        <v>330</v>
      </c>
      <c r="E44" s="89" t="str">
        <f t="shared" si="4"/>
        <v>-</v>
      </c>
      <c r="F44" s="90">
        <f t="shared" si="2"/>
        <v>1</v>
      </c>
    </row>
    <row r="45" spans="1:6" ht="28.5" customHeight="1">
      <c r="A45" s="53" t="s">
        <v>58</v>
      </c>
      <c r="B45" s="54" t="s">
        <v>54</v>
      </c>
      <c r="C45" s="35">
        <v>0</v>
      </c>
      <c r="D45" s="35">
        <f>C45</f>
        <v>0</v>
      </c>
      <c r="E45" s="89" t="str">
        <f t="shared" si="4"/>
        <v>-</v>
      </c>
      <c r="F45" s="90" t="str">
        <f t="shared" si="2"/>
        <v>-</v>
      </c>
    </row>
    <row r="46" spans="1:6" ht="28.5" customHeight="1">
      <c r="A46" s="53" t="s">
        <v>59</v>
      </c>
      <c r="B46" s="54" t="s">
        <v>55</v>
      </c>
      <c r="C46" s="35">
        <v>352</v>
      </c>
      <c r="D46" s="35">
        <f>C46</f>
        <v>352</v>
      </c>
      <c r="E46" s="89" t="str">
        <f t="shared" si="4"/>
        <v>-</v>
      </c>
      <c r="F46" s="90">
        <f t="shared" si="2"/>
        <v>1</v>
      </c>
    </row>
    <row r="47" spans="1:6" ht="34.5" customHeight="1">
      <c r="A47" s="42" t="s">
        <v>27</v>
      </c>
      <c r="B47" s="51" t="s">
        <v>28</v>
      </c>
      <c r="C47" s="35">
        <v>0</v>
      </c>
      <c r="D47" s="35">
        <f t="shared" si="5"/>
        <v>0</v>
      </c>
      <c r="E47" s="89" t="str">
        <f t="shared" si="4"/>
        <v>-</v>
      </c>
      <c r="F47" s="90" t="str">
        <f aca="true" t="shared" si="6" ref="F47:F55">IF(C47=0,"-",D47/C47)</f>
        <v>-</v>
      </c>
    </row>
    <row r="48" spans="1:6" ht="34.5" customHeight="1">
      <c r="A48" s="42" t="s">
        <v>29</v>
      </c>
      <c r="B48" s="51" t="s">
        <v>116</v>
      </c>
      <c r="C48" s="36">
        <v>2671</v>
      </c>
      <c r="D48" s="35">
        <f>C48</f>
        <v>2671</v>
      </c>
      <c r="E48" s="89" t="str">
        <f t="shared" si="4"/>
        <v>-</v>
      </c>
      <c r="F48" s="92">
        <f t="shared" si="6"/>
        <v>1</v>
      </c>
    </row>
    <row r="49" spans="1:6" ht="34.5" customHeight="1">
      <c r="A49" s="42" t="s">
        <v>30</v>
      </c>
      <c r="B49" s="51" t="s">
        <v>31</v>
      </c>
      <c r="C49" s="36">
        <v>503</v>
      </c>
      <c r="D49" s="35">
        <f>C49</f>
        <v>503</v>
      </c>
      <c r="E49" s="89" t="str">
        <f t="shared" si="4"/>
        <v>-</v>
      </c>
      <c r="F49" s="92">
        <f t="shared" si="6"/>
        <v>1</v>
      </c>
    </row>
    <row r="50" spans="1:6" ht="34.5" customHeight="1">
      <c r="A50" s="42" t="s">
        <v>32</v>
      </c>
      <c r="B50" s="51" t="s">
        <v>33</v>
      </c>
      <c r="C50" s="35">
        <v>203</v>
      </c>
      <c r="D50" s="35">
        <f>C50</f>
        <v>203</v>
      </c>
      <c r="E50" s="89" t="str">
        <f t="shared" si="4"/>
        <v>-</v>
      </c>
      <c r="F50" s="90">
        <f t="shared" si="6"/>
        <v>1</v>
      </c>
    </row>
    <row r="51" spans="1:6" s="3" customFormat="1" ht="30" customHeight="1">
      <c r="A51" s="44" t="s">
        <v>34</v>
      </c>
      <c r="B51" s="56" t="s">
        <v>173</v>
      </c>
      <c r="C51" s="38">
        <f>SUM(C52:C55)</f>
        <v>12102</v>
      </c>
      <c r="D51" s="38">
        <f>SUM(D52:D55)</f>
        <v>12102</v>
      </c>
      <c r="E51" s="13" t="str">
        <f t="shared" si="4"/>
        <v>-</v>
      </c>
      <c r="F51" s="93">
        <f t="shared" si="6"/>
        <v>1</v>
      </c>
    </row>
    <row r="52" spans="1:6" ht="34.5" customHeight="1">
      <c r="A52" s="42" t="s">
        <v>119</v>
      </c>
      <c r="B52" s="51" t="s">
        <v>144</v>
      </c>
      <c r="C52" s="35">
        <v>15</v>
      </c>
      <c r="D52" s="35">
        <f>C52</f>
        <v>15</v>
      </c>
      <c r="E52" s="94" t="str">
        <f>IF(C52=D52,"-",D52-C52)</f>
        <v>-</v>
      </c>
      <c r="F52" s="100">
        <f t="shared" si="6"/>
        <v>1</v>
      </c>
    </row>
    <row r="53" spans="1:6" ht="34.5" customHeight="1">
      <c r="A53" s="42" t="s">
        <v>35</v>
      </c>
      <c r="B53" s="51" t="s">
        <v>63</v>
      </c>
      <c r="C53" s="35">
        <v>11837</v>
      </c>
      <c r="D53" s="35">
        <f>C53</f>
        <v>11837</v>
      </c>
      <c r="E53" s="94" t="str">
        <f>IF(C53=D53,"-",D53-C53)</f>
        <v>-</v>
      </c>
      <c r="F53" s="100">
        <f t="shared" si="6"/>
        <v>1</v>
      </c>
    </row>
    <row r="54" spans="1:6" ht="34.5" customHeight="1">
      <c r="A54" s="42" t="s">
        <v>36</v>
      </c>
      <c r="B54" s="51" t="s">
        <v>121</v>
      </c>
      <c r="C54" s="35">
        <v>0</v>
      </c>
      <c r="D54" s="35">
        <f>C54</f>
        <v>0</v>
      </c>
      <c r="E54" s="94" t="str">
        <f>IF(C54=D54,"-",D54-C54)</f>
        <v>-</v>
      </c>
      <c r="F54" s="100" t="str">
        <f t="shared" si="6"/>
        <v>-</v>
      </c>
    </row>
    <row r="55" spans="1:6" ht="34.5" customHeight="1">
      <c r="A55" s="42" t="s">
        <v>120</v>
      </c>
      <c r="B55" s="51" t="s">
        <v>122</v>
      </c>
      <c r="C55" s="35">
        <v>250</v>
      </c>
      <c r="D55" s="35">
        <f>C55</f>
        <v>250</v>
      </c>
      <c r="E55" s="94" t="str">
        <f>IF(C55=D55,"-",D55-C55)</f>
        <v>-</v>
      </c>
      <c r="F55" s="100">
        <f t="shared" si="6"/>
        <v>1</v>
      </c>
    </row>
    <row r="56" spans="1:6" ht="32.25" customHeight="1">
      <c r="A56" s="44" t="s">
        <v>127</v>
      </c>
      <c r="B56" s="56" t="s">
        <v>154</v>
      </c>
      <c r="C56" s="38">
        <v>10197</v>
      </c>
      <c r="D56" s="38">
        <f>C56</f>
        <v>10197</v>
      </c>
      <c r="E56" s="13" t="str">
        <f>IF(C56=D56,"-",D56-C56)</f>
        <v>-</v>
      </c>
      <c r="F56" s="93">
        <f>IF(C56=0,"-",D56/C56)</f>
        <v>1</v>
      </c>
    </row>
  </sheetData>
  <sheetProtection formatCells="0" formatColumns="0" formatRows="0" insertColumns="0" insertRows="0" insertHyperlinks="0" deleteColumns="0" deleteRows="0"/>
  <mergeCells count="8">
    <mergeCell ref="A2:C2"/>
    <mergeCell ref="A4:A5"/>
    <mergeCell ref="B4:B5"/>
    <mergeCell ref="A1:F1"/>
    <mergeCell ref="D4:D5"/>
    <mergeCell ref="E4:E5"/>
    <mergeCell ref="F4:F5"/>
    <mergeCell ref="C4:C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44" r:id="rId1"/>
  <headerFooter alignWithMargins="0">
    <oddFooter>&amp;R&amp;20&amp;P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showGridLines="0" zoomScale="55" zoomScaleNormal="55" zoomScaleSheetLayoutView="55" zoomScalePageLayoutView="0" workbookViewId="0" topLeftCell="A1">
      <pane xSplit="2" ySplit="7" topLeftCell="C8" activePane="bottomRight" state="frozen"/>
      <selection pane="topLeft" activeCell="E2" sqref="E1:F16384"/>
      <selection pane="topRight" activeCell="E2" sqref="E1:F16384"/>
      <selection pane="bottomLeft" activeCell="E2" sqref="E1:F16384"/>
      <selection pane="bottomRight" activeCell="E2" sqref="E1:F16384"/>
    </sheetView>
  </sheetViews>
  <sheetFormatPr defaultColWidth="9.00390625" defaultRowHeight="12.75"/>
  <cols>
    <col min="1" max="1" width="9.125" style="2" customWidth="1"/>
    <col min="2" max="2" width="194.375" style="2" customWidth="1"/>
    <col min="3" max="3" width="20.75390625" style="2" hidden="1" customWidth="1"/>
    <col min="4" max="4" width="29.625" style="2" customWidth="1"/>
    <col min="5" max="5" width="20.75390625" style="2" hidden="1" customWidth="1"/>
    <col min="6" max="6" width="22.25390625" style="2" hidden="1" customWidth="1"/>
    <col min="7" max="16384" width="9.125" style="2" customWidth="1"/>
  </cols>
  <sheetData>
    <row r="1" spans="1:6" s="59" customFormat="1" ht="38.25" customHeight="1">
      <c r="A1" s="136"/>
      <c r="B1" s="136"/>
      <c r="C1" s="136"/>
      <c r="D1" s="136"/>
      <c r="E1" s="136"/>
      <c r="F1" s="136"/>
    </row>
    <row r="2" spans="1:3" s="61" customFormat="1" ht="33" customHeight="1">
      <c r="A2" s="137" t="s">
        <v>74</v>
      </c>
      <c r="B2" s="137"/>
      <c r="C2" s="137"/>
    </row>
    <row r="3" spans="1:6" ht="33" customHeight="1">
      <c r="A3" s="1"/>
      <c r="B3" s="87"/>
      <c r="C3" s="30"/>
      <c r="D3" s="30" t="s">
        <v>90</v>
      </c>
      <c r="E3" s="30"/>
      <c r="F3" s="30" t="s">
        <v>90</v>
      </c>
    </row>
    <row r="4" spans="1:6" s="6" customFormat="1" ht="33" customHeight="1">
      <c r="A4" s="139" t="s">
        <v>163</v>
      </c>
      <c r="B4" s="138" t="s">
        <v>62</v>
      </c>
      <c r="C4" s="134" t="s">
        <v>162</v>
      </c>
      <c r="D4" s="131" t="s">
        <v>239</v>
      </c>
      <c r="E4" s="133" t="s">
        <v>161</v>
      </c>
      <c r="F4" s="133" t="s">
        <v>160</v>
      </c>
    </row>
    <row r="5" spans="1:6" s="6" customFormat="1" ht="33" customHeight="1">
      <c r="A5" s="138"/>
      <c r="B5" s="138"/>
      <c r="C5" s="135"/>
      <c r="D5" s="132"/>
      <c r="E5" s="133"/>
      <c r="F5" s="133"/>
    </row>
    <row r="6" spans="1:6" s="4" customFormat="1" ht="14.25">
      <c r="A6" s="31">
        <v>1</v>
      </c>
      <c r="B6" s="32">
        <v>2</v>
      </c>
      <c r="C6" s="32" t="s">
        <v>87</v>
      </c>
      <c r="D6" s="32" t="s">
        <v>87</v>
      </c>
      <c r="E6" s="32" t="s">
        <v>158</v>
      </c>
      <c r="F6" s="32" t="s">
        <v>159</v>
      </c>
    </row>
    <row r="7" spans="1:6" s="3" customFormat="1" ht="30" customHeight="1">
      <c r="A7" s="33" t="s">
        <v>0</v>
      </c>
      <c r="B7" s="50" t="s">
        <v>143</v>
      </c>
      <c r="C7" s="16">
        <f>C8+C9+C10+C12+C13+C14+C15+C16+C17+C18+C19+C20+C21+C22+C24+C25+C26+C27</f>
        <v>1387723</v>
      </c>
      <c r="D7" s="16">
        <f>D8+D9+D10+D12+D13+D14+D15+D16+D17+D18+D19+D20+D21+D22+D24+D25+D26+D27</f>
        <v>1387723</v>
      </c>
      <c r="E7" s="13" t="str">
        <f>IF(C7=D7,"-",D7-C7)</f>
        <v>-</v>
      </c>
      <c r="F7" s="88">
        <f>IF(C7=0,"-",D7/C7)</f>
        <v>1</v>
      </c>
    </row>
    <row r="8" spans="1:6" ht="31.5" customHeight="1">
      <c r="A8" s="40" t="s">
        <v>1</v>
      </c>
      <c r="B8" s="102" t="s">
        <v>164</v>
      </c>
      <c r="C8" s="36">
        <v>195627</v>
      </c>
      <c r="D8" s="36">
        <f aca="true" t="shared" si="0" ref="D8:D27">C8</f>
        <v>195627</v>
      </c>
      <c r="E8" s="89" t="str">
        <f aca="true" t="shared" si="1" ref="E8:E29">IF(C8=D8,"-",D8-C8)</f>
        <v>-</v>
      </c>
      <c r="F8" s="90">
        <f aca="true" t="shared" si="2" ref="F8:F46">IF(C8=0,"-",D8/C8)</f>
        <v>1</v>
      </c>
    </row>
    <row r="9" spans="1:6" ht="31.5" customHeight="1">
      <c r="A9" s="40" t="s">
        <v>2</v>
      </c>
      <c r="B9" s="102" t="s">
        <v>165</v>
      </c>
      <c r="C9" s="36">
        <v>101606</v>
      </c>
      <c r="D9" s="36">
        <f t="shared" si="0"/>
        <v>101606</v>
      </c>
      <c r="E9" s="89" t="str">
        <f t="shared" si="1"/>
        <v>-</v>
      </c>
      <c r="F9" s="90">
        <f t="shared" si="2"/>
        <v>1</v>
      </c>
    </row>
    <row r="10" spans="1:6" ht="31.5" customHeight="1">
      <c r="A10" s="40" t="s">
        <v>3</v>
      </c>
      <c r="B10" s="102" t="s">
        <v>157</v>
      </c>
      <c r="C10" s="36">
        <v>636176</v>
      </c>
      <c r="D10" s="36">
        <f t="shared" si="0"/>
        <v>636176</v>
      </c>
      <c r="E10" s="89" t="str">
        <f t="shared" si="1"/>
        <v>-</v>
      </c>
      <c r="F10" s="90">
        <f t="shared" si="2"/>
        <v>1</v>
      </c>
    </row>
    <row r="11" spans="1:6" ht="31.5" customHeight="1">
      <c r="A11" s="103" t="s">
        <v>64</v>
      </c>
      <c r="B11" s="45" t="s">
        <v>65</v>
      </c>
      <c r="C11" s="36">
        <v>27004</v>
      </c>
      <c r="D11" s="36">
        <f t="shared" si="0"/>
        <v>27004</v>
      </c>
      <c r="E11" s="89" t="str">
        <f t="shared" si="1"/>
        <v>-</v>
      </c>
      <c r="F11" s="90">
        <f t="shared" si="2"/>
        <v>1</v>
      </c>
    </row>
    <row r="12" spans="1:6" ht="31.5" customHeight="1">
      <c r="A12" s="40" t="s">
        <v>4</v>
      </c>
      <c r="B12" s="102" t="s">
        <v>171</v>
      </c>
      <c r="C12" s="36">
        <v>70111</v>
      </c>
      <c r="D12" s="36">
        <f t="shared" si="0"/>
        <v>70111</v>
      </c>
      <c r="E12" s="89" t="str">
        <f t="shared" si="1"/>
        <v>-</v>
      </c>
      <c r="F12" s="90">
        <f t="shared" si="2"/>
        <v>1</v>
      </c>
    </row>
    <row r="13" spans="1:6" ht="31.5" customHeight="1">
      <c r="A13" s="40" t="s">
        <v>5</v>
      </c>
      <c r="B13" s="102" t="s">
        <v>166</v>
      </c>
      <c r="C13" s="36">
        <v>40796</v>
      </c>
      <c r="D13" s="36">
        <f t="shared" si="0"/>
        <v>40796</v>
      </c>
      <c r="E13" s="89" t="str">
        <f t="shared" si="1"/>
        <v>-</v>
      </c>
      <c r="F13" s="90">
        <f t="shared" si="2"/>
        <v>1</v>
      </c>
    </row>
    <row r="14" spans="1:6" ht="31.5" customHeight="1">
      <c r="A14" s="40" t="s">
        <v>6</v>
      </c>
      <c r="B14" s="102" t="s">
        <v>175</v>
      </c>
      <c r="C14" s="36">
        <v>15109</v>
      </c>
      <c r="D14" s="36">
        <f t="shared" si="0"/>
        <v>15109</v>
      </c>
      <c r="E14" s="89" t="str">
        <f t="shared" si="1"/>
        <v>-</v>
      </c>
      <c r="F14" s="90">
        <f t="shared" si="2"/>
        <v>1</v>
      </c>
    </row>
    <row r="15" spans="1:6" ht="31.5" customHeight="1">
      <c r="A15" s="40" t="s">
        <v>7</v>
      </c>
      <c r="B15" s="102" t="s">
        <v>174</v>
      </c>
      <c r="C15" s="36">
        <v>5798</v>
      </c>
      <c r="D15" s="36">
        <f t="shared" si="0"/>
        <v>5798</v>
      </c>
      <c r="E15" s="89" t="str">
        <f>IF(C15=D15,"-",D15-C15)</f>
        <v>-</v>
      </c>
      <c r="F15" s="90">
        <f>IF(C15=0,"-",D15/C15)</f>
        <v>1</v>
      </c>
    </row>
    <row r="16" spans="1:6" ht="31.5" customHeight="1">
      <c r="A16" s="40" t="s">
        <v>8</v>
      </c>
      <c r="B16" s="102" t="s">
        <v>167</v>
      </c>
      <c r="C16" s="36">
        <v>42922</v>
      </c>
      <c r="D16" s="36">
        <f t="shared" si="0"/>
        <v>42922</v>
      </c>
      <c r="E16" s="89" t="str">
        <f t="shared" si="1"/>
        <v>-</v>
      </c>
      <c r="F16" s="90">
        <f t="shared" si="2"/>
        <v>1</v>
      </c>
    </row>
    <row r="17" spans="1:6" ht="31.5" customHeight="1">
      <c r="A17" s="40" t="s">
        <v>9</v>
      </c>
      <c r="B17" s="102" t="s">
        <v>168</v>
      </c>
      <c r="C17" s="36">
        <v>15099</v>
      </c>
      <c r="D17" s="36">
        <f t="shared" si="0"/>
        <v>15099</v>
      </c>
      <c r="E17" s="89" t="str">
        <f t="shared" si="1"/>
        <v>-</v>
      </c>
      <c r="F17" s="90">
        <f t="shared" si="2"/>
        <v>1</v>
      </c>
    </row>
    <row r="18" spans="1:6" ht="34.5" customHeight="1">
      <c r="A18" s="40" t="s">
        <v>10</v>
      </c>
      <c r="B18" s="102" t="s">
        <v>176</v>
      </c>
      <c r="C18" s="36">
        <v>1660</v>
      </c>
      <c r="D18" s="36">
        <f t="shared" si="0"/>
        <v>1660</v>
      </c>
      <c r="E18" s="89" t="str">
        <f t="shared" si="1"/>
        <v>-</v>
      </c>
      <c r="F18" s="90">
        <f t="shared" si="2"/>
        <v>1</v>
      </c>
    </row>
    <row r="19" spans="1:6" ht="34.5" customHeight="1">
      <c r="A19" s="40" t="s">
        <v>11</v>
      </c>
      <c r="B19" s="102" t="s">
        <v>169</v>
      </c>
      <c r="C19" s="36">
        <v>3864</v>
      </c>
      <c r="D19" s="36">
        <f t="shared" si="0"/>
        <v>3864</v>
      </c>
      <c r="E19" s="89" t="str">
        <f t="shared" si="1"/>
        <v>-</v>
      </c>
      <c r="F19" s="90">
        <f t="shared" si="2"/>
        <v>1</v>
      </c>
    </row>
    <row r="20" spans="1:6" ht="31.5" customHeight="1">
      <c r="A20" s="40" t="s">
        <v>12</v>
      </c>
      <c r="B20" s="102" t="s">
        <v>170</v>
      </c>
      <c r="C20" s="36">
        <v>32323</v>
      </c>
      <c r="D20" s="36">
        <f t="shared" si="0"/>
        <v>32323</v>
      </c>
      <c r="E20" s="89" t="str">
        <f t="shared" si="1"/>
        <v>-</v>
      </c>
      <c r="F20" s="90">
        <f t="shared" si="2"/>
        <v>1</v>
      </c>
    </row>
    <row r="21" spans="1:6" ht="31.5" customHeight="1">
      <c r="A21" s="40" t="s">
        <v>14</v>
      </c>
      <c r="B21" s="46" t="s">
        <v>13</v>
      </c>
      <c r="C21" s="36">
        <v>15958</v>
      </c>
      <c r="D21" s="36">
        <f t="shared" si="0"/>
        <v>15958</v>
      </c>
      <c r="E21" s="89" t="str">
        <f t="shared" si="1"/>
        <v>-</v>
      </c>
      <c r="F21" s="90">
        <f t="shared" si="2"/>
        <v>1</v>
      </c>
    </row>
    <row r="22" spans="1:6" ht="31.5" customHeight="1">
      <c r="A22" s="41" t="s">
        <v>15</v>
      </c>
      <c r="B22" s="102" t="s">
        <v>172</v>
      </c>
      <c r="C22" s="36">
        <v>197274</v>
      </c>
      <c r="D22" s="36">
        <f t="shared" si="0"/>
        <v>197274</v>
      </c>
      <c r="E22" s="89" t="str">
        <f t="shared" si="1"/>
        <v>-</v>
      </c>
      <c r="F22" s="90">
        <f t="shared" si="2"/>
        <v>1</v>
      </c>
    </row>
    <row r="23" spans="1:6" ht="31.5" customHeight="1">
      <c r="A23" s="39" t="s">
        <v>177</v>
      </c>
      <c r="B23" s="45" t="s">
        <v>66</v>
      </c>
      <c r="C23" s="36">
        <v>200</v>
      </c>
      <c r="D23" s="36">
        <f t="shared" si="0"/>
        <v>200</v>
      </c>
      <c r="E23" s="89" t="str">
        <f t="shared" si="1"/>
        <v>-</v>
      </c>
      <c r="F23" s="90">
        <f t="shared" si="2"/>
        <v>1</v>
      </c>
    </row>
    <row r="24" spans="1:6" ht="33" customHeight="1">
      <c r="A24" s="42" t="s">
        <v>16</v>
      </c>
      <c r="B24" s="47" t="s">
        <v>140</v>
      </c>
      <c r="C24" s="36">
        <v>0</v>
      </c>
      <c r="D24" s="36">
        <f t="shared" si="0"/>
        <v>0</v>
      </c>
      <c r="E24" s="89" t="str">
        <f>IF(C24=D24,"-",D24-C24)</f>
        <v>-</v>
      </c>
      <c r="F24" s="90" t="str">
        <f>IF(C24=0,"-",D24/C24)</f>
        <v>-</v>
      </c>
    </row>
    <row r="25" spans="1:6" ht="33" customHeight="1">
      <c r="A25" s="42" t="s">
        <v>137</v>
      </c>
      <c r="B25" s="48" t="s">
        <v>60</v>
      </c>
      <c r="C25" s="36">
        <v>0</v>
      </c>
      <c r="D25" s="36">
        <f t="shared" si="0"/>
        <v>0</v>
      </c>
      <c r="E25" s="89" t="str">
        <f>IF(C25=D25,"-",D25-C25)</f>
        <v>-</v>
      </c>
      <c r="F25" s="90" t="str">
        <f>IF(C25=0,"-",D25/C25)</f>
        <v>-</v>
      </c>
    </row>
    <row r="26" spans="1:6" ht="33" customHeight="1">
      <c r="A26" s="42" t="s">
        <v>138</v>
      </c>
      <c r="B26" s="48" t="s">
        <v>141</v>
      </c>
      <c r="C26" s="36">
        <v>0</v>
      </c>
      <c r="D26" s="36">
        <f t="shared" si="0"/>
        <v>0</v>
      </c>
      <c r="E26" s="89" t="str">
        <f>IF(C26=D26,"-",D26-C26)</f>
        <v>-</v>
      </c>
      <c r="F26" s="90" t="str">
        <f>IF(C26=0,"-",D26/C26)</f>
        <v>-</v>
      </c>
    </row>
    <row r="27" spans="1:6" ht="33" customHeight="1">
      <c r="A27" s="42" t="s">
        <v>139</v>
      </c>
      <c r="B27" s="48" t="s">
        <v>142</v>
      </c>
      <c r="C27" s="36">
        <v>13400</v>
      </c>
      <c r="D27" s="36">
        <f t="shared" si="0"/>
        <v>13400</v>
      </c>
      <c r="E27" s="89" t="str">
        <f>IF(C27=D27,"-",D27-C27)</f>
        <v>-</v>
      </c>
      <c r="F27" s="90">
        <f>IF(C27=0,"-",D27/C27)</f>
        <v>1</v>
      </c>
    </row>
    <row r="28" spans="1:6" s="5" customFormat="1" ht="31.5" customHeight="1">
      <c r="A28" s="43" t="s">
        <v>68</v>
      </c>
      <c r="B28" s="49" t="s">
        <v>69</v>
      </c>
      <c r="C28" s="35">
        <v>0</v>
      </c>
      <c r="D28" s="36">
        <f>C28</f>
        <v>0</v>
      </c>
      <c r="E28" s="89" t="str">
        <f t="shared" si="1"/>
        <v>-</v>
      </c>
      <c r="F28" s="90" t="str">
        <f t="shared" si="2"/>
        <v>-</v>
      </c>
    </row>
    <row r="29" spans="1:6" s="5" customFormat="1" ht="31.5" customHeight="1">
      <c r="A29" s="43" t="s">
        <v>67</v>
      </c>
      <c r="B29" s="49" t="s">
        <v>70</v>
      </c>
      <c r="C29" s="35">
        <v>61433</v>
      </c>
      <c r="D29" s="36">
        <f>C29</f>
        <v>61433</v>
      </c>
      <c r="E29" s="89" t="str">
        <f t="shared" si="1"/>
        <v>-</v>
      </c>
      <c r="F29" s="90">
        <f t="shared" si="2"/>
        <v>1</v>
      </c>
    </row>
    <row r="30" spans="1:6" s="3" customFormat="1" ht="30" customHeight="1">
      <c r="A30" s="37" t="s">
        <v>17</v>
      </c>
      <c r="B30" s="57" t="s">
        <v>18</v>
      </c>
      <c r="C30" s="34">
        <f>C31+C32+C33+C41+C42+C48+C49+C50+C47</f>
        <v>14530</v>
      </c>
      <c r="D30" s="34">
        <f>D31+D32+D33+D41+D42+D48+D49+D50+D47</f>
        <v>14530</v>
      </c>
      <c r="E30" s="13" t="str">
        <f>IF(C30=D30,"-",D30-C30)</f>
        <v>-</v>
      </c>
      <c r="F30" s="91">
        <f t="shared" si="2"/>
        <v>1</v>
      </c>
    </row>
    <row r="31" spans="1:6" ht="28.5" customHeight="1">
      <c r="A31" s="42" t="s">
        <v>19</v>
      </c>
      <c r="B31" s="51" t="s">
        <v>20</v>
      </c>
      <c r="C31" s="35">
        <v>553</v>
      </c>
      <c r="D31" s="35">
        <f>C31</f>
        <v>553</v>
      </c>
      <c r="E31" s="89" t="str">
        <f aca="true" t="shared" si="3" ref="E31:E51">IF(C31=D31,"-",D31-C31)</f>
        <v>-</v>
      </c>
      <c r="F31" s="90">
        <f t="shared" si="2"/>
        <v>1</v>
      </c>
    </row>
    <row r="32" spans="1:6" ht="28.5" customHeight="1">
      <c r="A32" s="42" t="s">
        <v>21</v>
      </c>
      <c r="B32" s="51" t="s">
        <v>22</v>
      </c>
      <c r="C32" s="35">
        <v>1725</v>
      </c>
      <c r="D32" s="35">
        <f>C32</f>
        <v>1725</v>
      </c>
      <c r="E32" s="89" t="str">
        <f t="shared" si="3"/>
        <v>-</v>
      </c>
      <c r="F32" s="90">
        <f t="shared" si="2"/>
        <v>1</v>
      </c>
    </row>
    <row r="33" spans="1:6" ht="28.5" customHeight="1">
      <c r="A33" s="42" t="s">
        <v>23</v>
      </c>
      <c r="B33" s="52" t="s">
        <v>37</v>
      </c>
      <c r="C33" s="35">
        <f>C34+C36+C37+C38+C39+C40</f>
        <v>122</v>
      </c>
      <c r="D33" s="35">
        <f>D34+D36+D37+D38+D39+D40</f>
        <v>122</v>
      </c>
      <c r="E33" s="89" t="str">
        <f t="shared" si="3"/>
        <v>-</v>
      </c>
      <c r="F33" s="90">
        <f t="shared" si="2"/>
        <v>1</v>
      </c>
    </row>
    <row r="34" spans="1:6" ht="28.5" customHeight="1">
      <c r="A34" s="53" t="s">
        <v>45</v>
      </c>
      <c r="B34" s="54" t="s">
        <v>38</v>
      </c>
      <c r="C34" s="35">
        <v>25</v>
      </c>
      <c r="D34" s="35">
        <f aca="true" t="shared" si="4" ref="D34:D41">C34</f>
        <v>25</v>
      </c>
      <c r="E34" s="89" t="str">
        <f t="shared" si="3"/>
        <v>-</v>
      </c>
      <c r="F34" s="90">
        <f t="shared" si="2"/>
        <v>1</v>
      </c>
    </row>
    <row r="35" spans="1:6" ht="28.5" customHeight="1">
      <c r="A35" s="53" t="s">
        <v>46</v>
      </c>
      <c r="B35" s="55" t="s">
        <v>39</v>
      </c>
      <c r="C35" s="35">
        <v>25</v>
      </c>
      <c r="D35" s="35">
        <f t="shared" si="4"/>
        <v>25</v>
      </c>
      <c r="E35" s="89" t="str">
        <f t="shared" si="3"/>
        <v>-</v>
      </c>
      <c r="F35" s="90">
        <f t="shared" si="2"/>
        <v>1</v>
      </c>
    </row>
    <row r="36" spans="1:6" ht="28.5" customHeight="1">
      <c r="A36" s="53" t="s">
        <v>47</v>
      </c>
      <c r="B36" s="54" t="s">
        <v>40</v>
      </c>
      <c r="C36" s="35">
        <v>0</v>
      </c>
      <c r="D36" s="35">
        <f t="shared" si="4"/>
        <v>0</v>
      </c>
      <c r="E36" s="89" t="str">
        <f t="shared" si="3"/>
        <v>-</v>
      </c>
      <c r="F36" s="90" t="str">
        <f t="shared" si="2"/>
        <v>-</v>
      </c>
    </row>
    <row r="37" spans="1:6" ht="28.5" customHeight="1">
      <c r="A37" s="53" t="s">
        <v>48</v>
      </c>
      <c r="B37" s="54" t="s">
        <v>41</v>
      </c>
      <c r="C37" s="35">
        <v>0</v>
      </c>
      <c r="D37" s="35">
        <f t="shared" si="4"/>
        <v>0</v>
      </c>
      <c r="E37" s="89" t="str">
        <f t="shared" si="3"/>
        <v>-</v>
      </c>
      <c r="F37" s="90" t="str">
        <f t="shared" si="2"/>
        <v>-</v>
      </c>
    </row>
    <row r="38" spans="1:6" ht="28.5" customHeight="1">
      <c r="A38" s="53" t="s">
        <v>49</v>
      </c>
      <c r="B38" s="54" t="s">
        <v>42</v>
      </c>
      <c r="C38" s="35">
        <v>0</v>
      </c>
      <c r="D38" s="35">
        <f t="shared" si="4"/>
        <v>0</v>
      </c>
      <c r="E38" s="89" t="str">
        <f t="shared" si="3"/>
        <v>-</v>
      </c>
      <c r="F38" s="90" t="str">
        <f t="shared" si="2"/>
        <v>-</v>
      </c>
    </row>
    <row r="39" spans="1:6" ht="28.5" customHeight="1">
      <c r="A39" s="53" t="s">
        <v>50</v>
      </c>
      <c r="B39" s="54" t="s">
        <v>43</v>
      </c>
      <c r="C39" s="35">
        <v>97</v>
      </c>
      <c r="D39" s="35">
        <f t="shared" si="4"/>
        <v>97</v>
      </c>
      <c r="E39" s="89" t="str">
        <f t="shared" si="3"/>
        <v>-</v>
      </c>
      <c r="F39" s="90">
        <f t="shared" si="2"/>
        <v>1</v>
      </c>
    </row>
    <row r="40" spans="1:6" ht="28.5" customHeight="1">
      <c r="A40" s="53" t="s">
        <v>51</v>
      </c>
      <c r="B40" s="54" t="s">
        <v>44</v>
      </c>
      <c r="C40" s="35">
        <v>0</v>
      </c>
      <c r="D40" s="35">
        <f t="shared" si="4"/>
        <v>0</v>
      </c>
      <c r="E40" s="89" t="str">
        <f t="shared" si="3"/>
        <v>-</v>
      </c>
      <c r="F40" s="90" t="str">
        <f t="shared" si="2"/>
        <v>-</v>
      </c>
    </row>
    <row r="41" spans="1:6" ht="28.5" customHeight="1">
      <c r="A41" s="42" t="s">
        <v>24</v>
      </c>
      <c r="B41" s="51" t="s">
        <v>25</v>
      </c>
      <c r="C41" s="35">
        <v>7694</v>
      </c>
      <c r="D41" s="35">
        <f t="shared" si="4"/>
        <v>7694</v>
      </c>
      <c r="E41" s="89" t="str">
        <f t="shared" si="3"/>
        <v>-</v>
      </c>
      <c r="F41" s="90">
        <f t="shared" si="2"/>
        <v>1</v>
      </c>
    </row>
    <row r="42" spans="1:6" ht="28.5" customHeight="1">
      <c r="A42" s="42" t="s">
        <v>26</v>
      </c>
      <c r="B42" s="52" t="s">
        <v>61</v>
      </c>
      <c r="C42" s="35">
        <f>SUM(C43:C46)</f>
        <v>1555</v>
      </c>
      <c r="D42" s="35">
        <f>SUM(D43:D46)</f>
        <v>1555</v>
      </c>
      <c r="E42" s="89" t="str">
        <f t="shared" si="3"/>
        <v>-</v>
      </c>
      <c r="F42" s="90">
        <f t="shared" si="2"/>
        <v>1</v>
      </c>
    </row>
    <row r="43" spans="1:6" ht="28.5" customHeight="1">
      <c r="A43" s="53" t="s">
        <v>56</v>
      </c>
      <c r="B43" s="54" t="s">
        <v>52</v>
      </c>
      <c r="C43" s="35">
        <v>1169</v>
      </c>
      <c r="D43" s="35">
        <f aca="true" t="shared" si="5" ref="D43:D50">C43</f>
        <v>1169</v>
      </c>
      <c r="E43" s="89" t="str">
        <f t="shared" si="3"/>
        <v>-</v>
      </c>
      <c r="F43" s="90">
        <f t="shared" si="2"/>
        <v>1</v>
      </c>
    </row>
    <row r="44" spans="1:6" ht="28.5" customHeight="1">
      <c r="A44" s="53" t="s">
        <v>57</v>
      </c>
      <c r="B44" s="54" t="s">
        <v>53</v>
      </c>
      <c r="C44" s="35">
        <v>189</v>
      </c>
      <c r="D44" s="35">
        <f t="shared" si="5"/>
        <v>189</v>
      </c>
      <c r="E44" s="89" t="str">
        <f t="shared" si="3"/>
        <v>-</v>
      </c>
      <c r="F44" s="90">
        <f t="shared" si="2"/>
        <v>1</v>
      </c>
    </row>
    <row r="45" spans="1:6" ht="28.5" customHeight="1">
      <c r="A45" s="53" t="s">
        <v>58</v>
      </c>
      <c r="B45" s="54" t="s">
        <v>54</v>
      </c>
      <c r="C45" s="35">
        <v>0</v>
      </c>
      <c r="D45" s="35">
        <f t="shared" si="5"/>
        <v>0</v>
      </c>
      <c r="E45" s="89" t="str">
        <f t="shared" si="3"/>
        <v>-</v>
      </c>
      <c r="F45" s="90" t="str">
        <f t="shared" si="2"/>
        <v>-</v>
      </c>
    </row>
    <row r="46" spans="1:6" ht="28.5" customHeight="1">
      <c r="A46" s="53" t="s">
        <v>59</v>
      </c>
      <c r="B46" s="54" t="s">
        <v>55</v>
      </c>
      <c r="C46" s="35">
        <v>197</v>
      </c>
      <c r="D46" s="35">
        <f t="shared" si="5"/>
        <v>197</v>
      </c>
      <c r="E46" s="89" t="str">
        <f t="shared" si="3"/>
        <v>-</v>
      </c>
      <c r="F46" s="90">
        <f t="shared" si="2"/>
        <v>1</v>
      </c>
    </row>
    <row r="47" spans="1:6" ht="34.5" customHeight="1">
      <c r="A47" s="42" t="s">
        <v>27</v>
      </c>
      <c r="B47" s="51" t="s">
        <v>28</v>
      </c>
      <c r="C47" s="35">
        <v>0</v>
      </c>
      <c r="D47" s="35">
        <f t="shared" si="5"/>
        <v>0</v>
      </c>
      <c r="E47" s="89" t="str">
        <f t="shared" si="3"/>
        <v>-</v>
      </c>
      <c r="F47" s="90" t="str">
        <f aca="true" t="shared" si="6" ref="F47:F55">IF(C47=0,"-",D47/C47)</f>
        <v>-</v>
      </c>
    </row>
    <row r="48" spans="1:6" ht="34.5" customHeight="1">
      <c r="A48" s="42" t="s">
        <v>29</v>
      </c>
      <c r="B48" s="51" t="s">
        <v>116</v>
      </c>
      <c r="C48" s="36">
        <v>2332</v>
      </c>
      <c r="D48" s="35">
        <f t="shared" si="5"/>
        <v>2332</v>
      </c>
      <c r="E48" s="89" t="str">
        <f t="shared" si="3"/>
        <v>-</v>
      </c>
      <c r="F48" s="92">
        <f t="shared" si="6"/>
        <v>1</v>
      </c>
    </row>
    <row r="49" spans="1:6" ht="34.5" customHeight="1">
      <c r="A49" s="42" t="s">
        <v>30</v>
      </c>
      <c r="B49" s="51" t="s">
        <v>31</v>
      </c>
      <c r="C49" s="36">
        <v>296</v>
      </c>
      <c r="D49" s="35">
        <f t="shared" si="5"/>
        <v>296</v>
      </c>
      <c r="E49" s="89" t="str">
        <f t="shared" si="3"/>
        <v>-</v>
      </c>
      <c r="F49" s="92">
        <f t="shared" si="6"/>
        <v>1</v>
      </c>
    </row>
    <row r="50" spans="1:6" ht="34.5" customHeight="1">
      <c r="A50" s="42" t="s">
        <v>32</v>
      </c>
      <c r="B50" s="51" t="s">
        <v>33</v>
      </c>
      <c r="C50" s="35">
        <v>253</v>
      </c>
      <c r="D50" s="35">
        <f t="shared" si="5"/>
        <v>253</v>
      </c>
      <c r="E50" s="89" t="str">
        <f t="shared" si="3"/>
        <v>-</v>
      </c>
      <c r="F50" s="90">
        <f t="shared" si="6"/>
        <v>1</v>
      </c>
    </row>
    <row r="51" spans="1:6" s="3" customFormat="1" ht="30" customHeight="1">
      <c r="A51" s="44" t="s">
        <v>34</v>
      </c>
      <c r="B51" s="56" t="s">
        <v>173</v>
      </c>
      <c r="C51" s="38">
        <f>SUM(C52:C55)</f>
        <v>7796</v>
      </c>
      <c r="D51" s="38">
        <f>SUM(D52:D55)</f>
        <v>7796</v>
      </c>
      <c r="E51" s="13" t="str">
        <f t="shared" si="3"/>
        <v>-</v>
      </c>
      <c r="F51" s="93">
        <f t="shared" si="6"/>
        <v>1</v>
      </c>
    </row>
    <row r="52" spans="1:6" ht="34.5" customHeight="1">
      <c r="A52" s="42" t="s">
        <v>119</v>
      </c>
      <c r="B52" s="51" t="s">
        <v>144</v>
      </c>
      <c r="C52" s="35">
        <v>3700</v>
      </c>
      <c r="D52" s="35">
        <f>C52</f>
        <v>3700</v>
      </c>
      <c r="E52" s="94" t="str">
        <f>IF(C52=D52,"-",D52-C52)</f>
        <v>-</v>
      </c>
      <c r="F52" s="100">
        <f t="shared" si="6"/>
        <v>1</v>
      </c>
    </row>
    <row r="53" spans="1:6" ht="34.5" customHeight="1">
      <c r="A53" s="42" t="s">
        <v>35</v>
      </c>
      <c r="B53" s="51" t="s">
        <v>63</v>
      </c>
      <c r="C53" s="35">
        <v>4046</v>
      </c>
      <c r="D53" s="35">
        <f>C53</f>
        <v>4046</v>
      </c>
      <c r="E53" s="94" t="str">
        <f>IF(C53=D53,"-",D53-C53)</f>
        <v>-</v>
      </c>
      <c r="F53" s="100">
        <f t="shared" si="6"/>
        <v>1</v>
      </c>
    </row>
    <row r="54" spans="1:6" ht="34.5" customHeight="1">
      <c r="A54" s="42" t="s">
        <v>36</v>
      </c>
      <c r="B54" s="51" t="s">
        <v>121</v>
      </c>
      <c r="C54" s="35">
        <v>0</v>
      </c>
      <c r="D54" s="35">
        <f>C54</f>
        <v>0</v>
      </c>
      <c r="E54" s="94" t="str">
        <f>IF(C54=D54,"-",D54-C54)</f>
        <v>-</v>
      </c>
      <c r="F54" s="100" t="str">
        <f t="shared" si="6"/>
        <v>-</v>
      </c>
    </row>
    <row r="55" spans="1:6" ht="34.5" customHeight="1">
      <c r="A55" s="42" t="s">
        <v>120</v>
      </c>
      <c r="B55" s="51" t="s">
        <v>122</v>
      </c>
      <c r="C55" s="35">
        <v>50</v>
      </c>
      <c r="D55" s="35">
        <f>C55</f>
        <v>50</v>
      </c>
      <c r="E55" s="94" t="str">
        <f>IF(C55=D55,"-",D55-C55)</f>
        <v>-</v>
      </c>
      <c r="F55" s="100">
        <f t="shared" si="6"/>
        <v>1</v>
      </c>
    </row>
    <row r="56" spans="1:6" ht="32.25" customHeight="1">
      <c r="A56" s="44" t="s">
        <v>127</v>
      </c>
      <c r="B56" s="56" t="s">
        <v>154</v>
      </c>
      <c r="C56" s="38">
        <v>44</v>
      </c>
      <c r="D56" s="38">
        <f>C56</f>
        <v>44</v>
      </c>
      <c r="E56" s="13" t="str">
        <f>IF(C56=D56,"-",D56-C56)</f>
        <v>-</v>
      </c>
      <c r="F56" s="93">
        <f>IF(C56=0,"-",D56/C56)</f>
        <v>1</v>
      </c>
    </row>
  </sheetData>
  <sheetProtection formatCells="0" formatColumns="0" formatRows="0" insertColumns="0" insertRows="0" insertHyperlinks="0" deleteColumns="0" deleteRows="0"/>
  <mergeCells count="8">
    <mergeCell ref="A2:C2"/>
    <mergeCell ref="A4:A5"/>
    <mergeCell ref="B4:B5"/>
    <mergeCell ref="A1:F1"/>
    <mergeCell ref="D4:D5"/>
    <mergeCell ref="E4:E5"/>
    <mergeCell ref="F4:F5"/>
    <mergeCell ref="C4:C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44" r:id="rId1"/>
  <headerFooter alignWithMargins="0">
    <oddFooter>&amp;R&amp;20&amp;P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showGridLines="0" zoomScale="55" zoomScaleNormal="55" zoomScaleSheetLayoutView="55" zoomScalePageLayoutView="0" workbookViewId="0" topLeftCell="A1">
      <pane xSplit="2" ySplit="7" topLeftCell="C8" activePane="bottomRight" state="frozen"/>
      <selection pane="topLeft" activeCell="E2" sqref="E1:F16384"/>
      <selection pane="topRight" activeCell="E2" sqref="E1:F16384"/>
      <selection pane="bottomLeft" activeCell="E2" sqref="E1:F16384"/>
      <selection pane="bottomRight" activeCell="E2" sqref="E1:F16384"/>
    </sheetView>
  </sheetViews>
  <sheetFormatPr defaultColWidth="9.00390625" defaultRowHeight="12.75"/>
  <cols>
    <col min="1" max="1" width="9.125" style="2" customWidth="1"/>
    <col min="2" max="2" width="194.375" style="2" customWidth="1"/>
    <col min="3" max="3" width="20.75390625" style="2" hidden="1" customWidth="1"/>
    <col min="4" max="4" width="29.625" style="2" customWidth="1"/>
    <col min="5" max="5" width="20.75390625" style="2" hidden="1" customWidth="1"/>
    <col min="6" max="6" width="22.25390625" style="2" hidden="1" customWidth="1"/>
    <col min="7" max="16384" width="9.125" style="2" customWidth="1"/>
  </cols>
  <sheetData>
    <row r="1" spans="1:6" s="59" customFormat="1" ht="38.25" customHeight="1">
      <c r="A1" s="136"/>
      <c r="B1" s="136"/>
      <c r="C1" s="136"/>
      <c r="D1" s="136"/>
      <c r="E1" s="136"/>
      <c r="F1" s="136"/>
    </row>
    <row r="2" spans="1:3" s="61" customFormat="1" ht="33" customHeight="1">
      <c r="A2" s="137" t="s">
        <v>75</v>
      </c>
      <c r="B2" s="137"/>
      <c r="C2" s="137"/>
    </row>
    <row r="3" spans="1:6" ht="33" customHeight="1">
      <c r="A3" s="1"/>
      <c r="B3" s="87"/>
      <c r="C3" s="30"/>
      <c r="D3" s="30" t="s">
        <v>90</v>
      </c>
      <c r="E3" s="30"/>
      <c r="F3" s="30" t="s">
        <v>90</v>
      </c>
    </row>
    <row r="4" spans="1:6" s="6" customFormat="1" ht="33" customHeight="1">
      <c r="A4" s="139" t="s">
        <v>163</v>
      </c>
      <c r="B4" s="138" t="s">
        <v>62</v>
      </c>
      <c r="C4" s="134" t="s">
        <v>162</v>
      </c>
      <c r="D4" s="131" t="s">
        <v>239</v>
      </c>
      <c r="E4" s="133" t="s">
        <v>161</v>
      </c>
      <c r="F4" s="133" t="s">
        <v>160</v>
      </c>
    </row>
    <row r="5" spans="1:6" s="6" customFormat="1" ht="33" customHeight="1">
      <c r="A5" s="138"/>
      <c r="B5" s="138"/>
      <c r="C5" s="135"/>
      <c r="D5" s="132"/>
      <c r="E5" s="133"/>
      <c r="F5" s="133"/>
    </row>
    <row r="6" spans="1:6" s="4" customFormat="1" ht="14.25">
      <c r="A6" s="31">
        <v>1</v>
      </c>
      <c r="B6" s="32">
        <v>2</v>
      </c>
      <c r="C6" s="32" t="s">
        <v>87</v>
      </c>
      <c r="D6" s="32" t="s">
        <v>87</v>
      </c>
      <c r="E6" s="32" t="s">
        <v>158</v>
      </c>
      <c r="F6" s="32" t="s">
        <v>159</v>
      </c>
    </row>
    <row r="7" spans="1:6" s="3" customFormat="1" ht="30" customHeight="1">
      <c r="A7" s="33" t="s">
        <v>0</v>
      </c>
      <c r="B7" s="50" t="s">
        <v>143</v>
      </c>
      <c r="C7" s="16">
        <f>C8+C9+C10+C12+C13+C14+C15+C16+C17+C18+C19+C20+C21+C22+C24+C25+C26+C27</f>
        <v>3773730</v>
      </c>
      <c r="D7" s="16">
        <f>D8+D9+D10+D12+D13+D14+D15+D16+D17+D18+D19+D20+D21+D22+D24+D25+D26+D27</f>
        <v>3773730</v>
      </c>
      <c r="E7" s="13" t="str">
        <f>IF(C7=D7,"-",D7-C7)</f>
        <v>-</v>
      </c>
      <c r="F7" s="88">
        <f>IF(C7=0,"-",D7/C7)</f>
        <v>1</v>
      </c>
    </row>
    <row r="8" spans="1:6" ht="31.5" customHeight="1">
      <c r="A8" s="40" t="s">
        <v>1</v>
      </c>
      <c r="B8" s="102" t="s">
        <v>164</v>
      </c>
      <c r="C8" s="36">
        <v>497929</v>
      </c>
      <c r="D8" s="36">
        <f aca="true" t="shared" si="0" ref="D8:D27">C8</f>
        <v>497929</v>
      </c>
      <c r="E8" s="89" t="str">
        <f aca="true" t="shared" si="1" ref="E8:E29">IF(C8=D8,"-",D8-C8)</f>
        <v>-</v>
      </c>
      <c r="F8" s="90">
        <f aca="true" t="shared" si="2" ref="F8:F46">IF(C8=0,"-",D8/C8)</f>
        <v>1</v>
      </c>
    </row>
    <row r="9" spans="1:6" ht="31.5" customHeight="1">
      <c r="A9" s="40" t="s">
        <v>2</v>
      </c>
      <c r="B9" s="102" t="s">
        <v>165</v>
      </c>
      <c r="C9" s="36">
        <v>249658</v>
      </c>
      <c r="D9" s="36">
        <f t="shared" si="0"/>
        <v>249658</v>
      </c>
      <c r="E9" s="89" t="str">
        <f t="shared" si="1"/>
        <v>-</v>
      </c>
      <c r="F9" s="90">
        <f t="shared" si="2"/>
        <v>1</v>
      </c>
    </row>
    <row r="10" spans="1:6" ht="31.5" customHeight="1">
      <c r="A10" s="40" t="s">
        <v>3</v>
      </c>
      <c r="B10" s="102" t="s">
        <v>157</v>
      </c>
      <c r="C10" s="36">
        <v>1813389</v>
      </c>
      <c r="D10" s="36">
        <f t="shared" si="0"/>
        <v>1813389</v>
      </c>
      <c r="E10" s="89" t="str">
        <f t="shared" si="1"/>
        <v>-</v>
      </c>
      <c r="F10" s="90">
        <f t="shared" si="2"/>
        <v>1</v>
      </c>
    </row>
    <row r="11" spans="1:6" ht="31.5" customHeight="1">
      <c r="A11" s="103" t="s">
        <v>64</v>
      </c>
      <c r="B11" s="45" t="s">
        <v>65</v>
      </c>
      <c r="C11" s="36">
        <v>72249</v>
      </c>
      <c r="D11" s="36">
        <f t="shared" si="0"/>
        <v>72249</v>
      </c>
      <c r="E11" s="89" t="str">
        <f t="shared" si="1"/>
        <v>-</v>
      </c>
      <c r="F11" s="90">
        <f t="shared" si="2"/>
        <v>1</v>
      </c>
    </row>
    <row r="12" spans="1:6" ht="31.5" customHeight="1">
      <c r="A12" s="40" t="s">
        <v>4</v>
      </c>
      <c r="B12" s="102" t="s">
        <v>171</v>
      </c>
      <c r="C12" s="36">
        <v>126848</v>
      </c>
      <c r="D12" s="36">
        <f t="shared" si="0"/>
        <v>126848</v>
      </c>
      <c r="E12" s="89" t="str">
        <f t="shared" si="1"/>
        <v>-</v>
      </c>
      <c r="F12" s="90">
        <f t="shared" si="2"/>
        <v>1</v>
      </c>
    </row>
    <row r="13" spans="1:6" ht="31.5" customHeight="1">
      <c r="A13" s="40" t="s">
        <v>5</v>
      </c>
      <c r="B13" s="102" t="s">
        <v>166</v>
      </c>
      <c r="C13" s="36">
        <v>108399</v>
      </c>
      <c r="D13" s="36">
        <f t="shared" si="0"/>
        <v>108399</v>
      </c>
      <c r="E13" s="89" t="str">
        <f t="shared" si="1"/>
        <v>-</v>
      </c>
      <c r="F13" s="90">
        <f t="shared" si="2"/>
        <v>1</v>
      </c>
    </row>
    <row r="14" spans="1:6" ht="31.5" customHeight="1">
      <c r="A14" s="40" t="s">
        <v>6</v>
      </c>
      <c r="B14" s="102" t="s">
        <v>175</v>
      </c>
      <c r="C14" s="36">
        <v>41352</v>
      </c>
      <c r="D14" s="36">
        <f t="shared" si="0"/>
        <v>41352</v>
      </c>
      <c r="E14" s="89" t="str">
        <f t="shared" si="1"/>
        <v>-</v>
      </c>
      <c r="F14" s="90">
        <f t="shared" si="2"/>
        <v>1</v>
      </c>
    </row>
    <row r="15" spans="1:6" ht="31.5" customHeight="1">
      <c r="A15" s="40" t="s">
        <v>7</v>
      </c>
      <c r="B15" s="102" t="s">
        <v>174</v>
      </c>
      <c r="C15" s="36">
        <v>16841</v>
      </c>
      <c r="D15" s="36">
        <f t="shared" si="0"/>
        <v>16841</v>
      </c>
      <c r="E15" s="89" t="str">
        <f>IF(C15=D15,"-",D15-C15)</f>
        <v>-</v>
      </c>
      <c r="F15" s="90">
        <f>IF(C15=0,"-",D15/C15)</f>
        <v>1</v>
      </c>
    </row>
    <row r="16" spans="1:6" ht="31.5" customHeight="1">
      <c r="A16" s="40" t="s">
        <v>8</v>
      </c>
      <c r="B16" s="102" t="s">
        <v>167</v>
      </c>
      <c r="C16" s="36">
        <v>124738</v>
      </c>
      <c r="D16" s="36">
        <f t="shared" si="0"/>
        <v>124738</v>
      </c>
      <c r="E16" s="89" t="str">
        <f t="shared" si="1"/>
        <v>-</v>
      </c>
      <c r="F16" s="90">
        <f t="shared" si="2"/>
        <v>1</v>
      </c>
    </row>
    <row r="17" spans="1:6" ht="31.5" customHeight="1">
      <c r="A17" s="40" t="s">
        <v>9</v>
      </c>
      <c r="B17" s="102" t="s">
        <v>168</v>
      </c>
      <c r="C17" s="36">
        <v>49194</v>
      </c>
      <c r="D17" s="36">
        <f t="shared" si="0"/>
        <v>49194</v>
      </c>
      <c r="E17" s="89" t="str">
        <f t="shared" si="1"/>
        <v>-</v>
      </c>
      <c r="F17" s="90">
        <f t="shared" si="2"/>
        <v>1</v>
      </c>
    </row>
    <row r="18" spans="1:6" ht="34.5" customHeight="1">
      <c r="A18" s="40" t="s">
        <v>10</v>
      </c>
      <c r="B18" s="102" t="s">
        <v>176</v>
      </c>
      <c r="C18" s="36">
        <v>1974</v>
      </c>
      <c r="D18" s="36">
        <f t="shared" si="0"/>
        <v>1974</v>
      </c>
      <c r="E18" s="89" t="str">
        <f t="shared" si="1"/>
        <v>-</v>
      </c>
      <c r="F18" s="90">
        <f t="shared" si="2"/>
        <v>1</v>
      </c>
    </row>
    <row r="19" spans="1:6" ht="34.5" customHeight="1">
      <c r="A19" s="40" t="s">
        <v>11</v>
      </c>
      <c r="B19" s="102" t="s">
        <v>169</v>
      </c>
      <c r="C19" s="36">
        <v>10671</v>
      </c>
      <c r="D19" s="36">
        <f t="shared" si="0"/>
        <v>10671</v>
      </c>
      <c r="E19" s="89" t="str">
        <f t="shared" si="1"/>
        <v>-</v>
      </c>
      <c r="F19" s="90">
        <f t="shared" si="2"/>
        <v>1</v>
      </c>
    </row>
    <row r="20" spans="1:6" ht="31.5" customHeight="1">
      <c r="A20" s="40" t="s">
        <v>12</v>
      </c>
      <c r="B20" s="102" t="s">
        <v>170</v>
      </c>
      <c r="C20" s="36">
        <v>83889</v>
      </c>
      <c r="D20" s="36">
        <f t="shared" si="0"/>
        <v>83889</v>
      </c>
      <c r="E20" s="89" t="str">
        <f t="shared" si="1"/>
        <v>-</v>
      </c>
      <c r="F20" s="90">
        <f t="shared" si="2"/>
        <v>1</v>
      </c>
    </row>
    <row r="21" spans="1:6" ht="31.5" customHeight="1">
      <c r="A21" s="40" t="s">
        <v>14</v>
      </c>
      <c r="B21" s="46" t="s">
        <v>13</v>
      </c>
      <c r="C21" s="36">
        <v>38405</v>
      </c>
      <c r="D21" s="36">
        <f t="shared" si="0"/>
        <v>38405</v>
      </c>
      <c r="E21" s="89" t="str">
        <f t="shared" si="1"/>
        <v>-</v>
      </c>
      <c r="F21" s="90">
        <f t="shared" si="2"/>
        <v>1</v>
      </c>
    </row>
    <row r="22" spans="1:6" ht="31.5" customHeight="1">
      <c r="A22" s="41" t="s">
        <v>15</v>
      </c>
      <c r="B22" s="102" t="s">
        <v>172</v>
      </c>
      <c r="C22" s="36">
        <v>610443</v>
      </c>
      <c r="D22" s="36">
        <f t="shared" si="0"/>
        <v>610443</v>
      </c>
      <c r="E22" s="89" t="str">
        <f t="shared" si="1"/>
        <v>-</v>
      </c>
      <c r="F22" s="90">
        <f t="shared" si="2"/>
        <v>1</v>
      </c>
    </row>
    <row r="23" spans="1:6" ht="31.5" customHeight="1">
      <c r="A23" s="39" t="s">
        <v>177</v>
      </c>
      <c r="B23" s="45" t="s">
        <v>66</v>
      </c>
      <c r="C23" s="36">
        <v>500</v>
      </c>
      <c r="D23" s="36">
        <f t="shared" si="0"/>
        <v>500</v>
      </c>
      <c r="E23" s="89" t="str">
        <f t="shared" si="1"/>
        <v>-</v>
      </c>
      <c r="F23" s="90">
        <f t="shared" si="2"/>
        <v>1</v>
      </c>
    </row>
    <row r="24" spans="1:6" ht="33" customHeight="1">
      <c r="A24" s="42" t="s">
        <v>16</v>
      </c>
      <c r="B24" s="47" t="s">
        <v>140</v>
      </c>
      <c r="C24" s="36">
        <v>0</v>
      </c>
      <c r="D24" s="36">
        <f t="shared" si="0"/>
        <v>0</v>
      </c>
      <c r="E24" s="89" t="str">
        <f>IF(C24=D24,"-",D24-C24)</f>
        <v>-</v>
      </c>
      <c r="F24" s="90" t="str">
        <f>IF(C24=0,"-",D24/C24)</f>
        <v>-</v>
      </c>
    </row>
    <row r="25" spans="1:6" ht="33" customHeight="1">
      <c r="A25" s="42" t="s">
        <v>137</v>
      </c>
      <c r="B25" s="48" t="s">
        <v>60</v>
      </c>
      <c r="C25" s="36">
        <v>0</v>
      </c>
      <c r="D25" s="36">
        <f t="shared" si="0"/>
        <v>0</v>
      </c>
      <c r="E25" s="89" t="str">
        <f>IF(C25=D25,"-",D25-C25)</f>
        <v>-</v>
      </c>
      <c r="F25" s="90" t="str">
        <f>IF(C25=0,"-",D25/C25)</f>
        <v>-</v>
      </c>
    </row>
    <row r="26" spans="1:6" ht="33" customHeight="1">
      <c r="A26" s="42" t="s">
        <v>138</v>
      </c>
      <c r="B26" s="48" t="s">
        <v>141</v>
      </c>
      <c r="C26" s="36">
        <v>0</v>
      </c>
      <c r="D26" s="36">
        <f t="shared" si="0"/>
        <v>0</v>
      </c>
      <c r="E26" s="89" t="str">
        <f>IF(C26=D26,"-",D26-C26)</f>
        <v>-</v>
      </c>
      <c r="F26" s="90" t="str">
        <f>IF(C26=0,"-",D26/C26)</f>
        <v>-</v>
      </c>
    </row>
    <row r="27" spans="1:6" ht="33" customHeight="1">
      <c r="A27" s="42" t="s">
        <v>139</v>
      </c>
      <c r="B27" s="48" t="s">
        <v>142</v>
      </c>
      <c r="C27" s="36">
        <v>0</v>
      </c>
      <c r="D27" s="36">
        <f t="shared" si="0"/>
        <v>0</v>
      </c>
      <c r="E27" s="89" t="str">
        <f>IF(C27=D27,"-",D27-C27)</f>
        <v>-</v>
      </c>
      <c r="F27" s="90" t="str">
        <f>IF(C27=0,"-",D27/C27)</f>
        <v>-</v>
      </c>
    </row>
    <row r="28" spans="1:6" s="5" customFormat="1" ht="31.5" customHeight="1">
      <c r="A28" s="43" t="s">
        <v>68</v>
      </c>
      <c r="B28" s="49" t="s">
        <v>69</v>
      </c>
      <c r="C28" s="35">
        <v>0</v>
      </c>
      <c r="D28" s="36">
        <f>C28</f>
        <v>0</v>
      </c>
      <c r="E28" s="89" t="str">
        <f t="shared" si="1"/>
        <v>-</v>
      </c>
      <c r="F28" s="90" t="str">
        <f t="shared" si="2"/>
        <v>-</v>
      </c>
    </row>
    <row r="29" spans="1:6" s="5" customFormat="1" ht="31.5" customHeight="1">
      <c r="A29" s="43" t="s">
        <v>67</v>
      </c>
      <c r="B29" s="49" t="s">
        <v>70</v>
      </c>
      <c r="C29" s="35">
        <v>113002</v>
      </c>
      <c r="D29" s="36">
        <f>C29</f>
        <v>113002</v>
      </c>
      <c r="E29" s="89" t="str">
        <f t="shared" si="1"/>
        <v>-</v>
      </c>
      <c r="F29" s="90">
        <f t="shared" si="2"/>
        <v>1</v>
      </c>
    </row>
    <row r="30" spans="1:6" s="3" customFormat="1" ht="30" customHeight="1">
      <c r="A30" s="37" t="s">
        <v>17</v>
      </c>
      <c r="B30" s="57" t="s">
        <v>18</v>
      </c>
      <c r="C30" s="34">
        <f>C31+C32+C33+C41+C42+C48+C49+C50+C47</f>
        <v>25913</v>
      </c>
      <c r="D30" s="34">
        <f>D31+D32+D33+D41+D42+D48+D49+D50+D47</f>
        <v>25913</v>
      </c>
      <c r="E30" s="13" t="str">
        <f>IF(C30=D30,"-",D30-C30)</f>
        <v>-</v>
      </c>
      <c r="F30" s="91">
        <f t="shared" si="2"/>
        <v>1</v>
      </c>
    </row>
    <row r="31" spans="1:6" ht="28.5" customHeight="1">
      <c r="A31" s="42" t="s">
        <v>19</v>
      </c>
      <c r="B31" s="51" t="s">
        <v>20</v>
      </c>
      <c r="C31" s="35">
        <v>902</v>
      </c>
      <c r="D31" s="35">
        <f>C31</f>
        <v>902</v>
      </c>
      <c r="E31" s="89" t="str">
        <f aca="true" t="shared" si="3" ref="E31:E51">IF(C31=D31,"-",D31-C31)</f>
        <v>-</v>
      </c>
      <c r="F31" s="90">
        <f t="shared" si="2"/>
        <v>1</v>
      </c>
    </row>
    <row r="32" spans="1:6" ht="28.5" customHeight="1">
      <c r="A32" s="42" t="s">
        <v>21</v>
      </c>
      <c r="B32" s="51" t="s">
        <v>22</v>
      </c>
      <c r="C32" s="35">
        <v>3532</v>
      </c>
      <c r="D32" s="35">
        <f>C32</f>
        <v>3532</v>
      </c>
      <c r="E32" s="89" t="str">
        <f t="shared" si="3"/>
        <v>-</v>
      </c>
      <c r="F32" s="90">
        <f t="shared" si="2"/>
        <v>1</v>
      </c>
    </row>
    <row r="33" spans="1:6" ht="28.5" customHeight="1">
      <c r="A33" s="42" t="s">
        <v>23</v>
      </c>
      <c r="B33" s="52" t="s">
        <v>37</v>
      </c>
      <c r="C33" s="35">
        <f>C34+C36+C37+C38+C39+C40</f>
        <v>283</v>
      </c>
      <c r="D33" s="35">
        <f>D34+D36+D37+D38+D39+D40</f>
        <v>283</v>
      </c>
      <c r="E33" s="89" t="str">
        <f t="shared" si="3"/>
        <v>-</v>
      </c>
      <c r="F33" s="90">
        <f t="shared" si="2"/>
        <v>1</v>
      </c>
    </row>
    <row r="34" spans="1:6" ht="28.5" customHeight="1">
      <c r="A34" s="53" t="s">
        <v>45</v>
      </c>
      <c r="B34" s="54" t="s">
        <v>38</v>
      </c>
      <c r="C34" s="35">
        <v>10</v>
      </c>
      <c r="D34" s="35">
        <f>C34</f>
        <v>10</v>
      </c>
      <c r="E34" s="89" t="str">
        <f t="shared" si="3"/>
        <v>-</v>
      </c>
      <c r="F34" s="90">
        <f t="shared" si="2"/>
        <v>1</v>
      </c>
    </row>
    <row r="35" spans="1:6" ht="28.5" customHeight="1">
      <c r="A35" s="53" t="s">
        <v>46</v>
      </c>
      <c r="B35" s="55" t="s">
        <v>39</v>
      </c>
      <c r="C35" s="35">
        <v>10</v>
      </c>
      <c r="D35" s="35">
        <f aca="true" t="shared" si="4" ref="D35:D47">C35</f>
        <v>10</v>
      </c>
      <c r="E35" s="89" t="str">
        <f t="shared" si="3"/>
        <v>-</v>
      </c>
      <c r="F35" s="90">
        <f t="shared" si="2"/>
        <v>1</v>
      </c>
    </row>
    <row r="36" spans="1:6" ht="28.5" customHeight="1">
      <c r="A36" s="53" t="s">
        <v>47</v>
      </c>
      <c r="B36" s="54" t="s">
        <v>40</v>
      </c>
      <c r="C36" s="35">
        <v>0</v>
      </c>
      <c r="D36" s="35">
        <f t="shared" si="4"/>
        <v>0</v>
      </c>
      <c r="E36" s="89" t="str">
        <f t="shared" si="3"/>
        <v>-</v>
      </c>
      <c r="F36" s="90" t="str">
        <f t="shared" si="2"/>
        <v>-</v>
      </c>
    </row>
    <row r="37" spans="1:6" ht="28.5" customHeight="1">
      <c r="A37" s="53" t="s">
        <v>48</v>
      </c>
      <c r="B37" s="54" t="s">
        <v>41</v>
      </c>
      <c r="C37" s="35">
        <v>0</v>
      </c>
      <c r="D37" s="35">
        <f t="shared" si="4"/>
        <v>0</v>
      </c>
      <c r="E37" s="89" t="str">
        <f t="shared" si="3"/>
        <v>-</v>
      </c>
      <c r="F37" s="90" t="str">
        <f t="shared" si="2"/>
        <v>-</v>
      </c>
    </row>
    <row r="38" spans="1:6" ht="28.5" customHeight="1">
      <c r="A38" s="53" t="s">
        <v>49</v>
      </c>
      <c r="B38" s="54" t="s">
        <v>42</v>
      </c>
      <c r="C38" s="35">
        <v>0</v>
      </c>
      <c r="D38" s="35">
        <f t="shared" si="4"/>
        <v>0</v>
      </c>
      <c r="E38" s="89" t="str">
        <f t="shared" si="3"/>
        <v>-</v>
      </c>
      <c r="F38" s="90" t="str">
        <f t="shared" si="2"/>
        <v>-</v>
      </c>
    </row>
    <row r="39" spans="1:6" ht="28.5" customHeight="1">
      <c r="A39" s="53" t="s">
        <v>50</v>
      </c>
      <c r="B39" s="54" t="s">
        <v>43</v>
      </c>
      <c r="C39" s="35">
        <v>270</v>
      </c>
      <c r="D39" s="35">
        <f t="shared" si="4"/>
        <v>270</v>
      </c>
      <c r="E39" s="89" t="str">
        <f t="shared" si="3"/>
        <v>-</v>
      </c>
      <c r="F39" s="90">
        <f t="shared" si="2"/>
        <v>1</v>
      </c>
    </row>
    <row r="40" spans="1:6" ht="28.5" customHeight="1">
      <c r="A40" s="53" t="s">
        <v>51</v>
      </c>
      <c r="B40" s="54" t="s">
        <v>44</v>
      </c>
      <c r="C40" s="35">
        <v>3</v>
      </c>
      <c r="D40" s="35">
        <f t="shared" si="4"/>
        <v>3</v>
      </c>
      <c r="E40" s="89" t="str">
        <f t="shared" si="3"/>
        <v>-</v>
      </c>
      <c r="F40" s="90">
        <f t="shared" si="2"/>
        <v>1</v>
      </c>
    </row>
    <row r="41" spans="1:6" ht="28.5" customHeight="1">
      <c r="A41" s="42" t="s">
        <v>24</v>
      </c>
      <c r="B41" s="51" t="s">
        <v>25</v>
      </c>
      <c r="C41" s="35">
        <v>16200</v>
      </c>
      <c r="D41" s="35">
        <f t="shared" si="4"/>
        <v>16200</v>
      </c>
      <c r="E41" s="89" t="str">
        <f t="shared" si="3"/>
        <v>-</v>
      </c>
      <c r="F41" s="90">
        <f t="shared" si="2"/>
        <v>1</v>
      </c>
    </row>
    <row r="42" spans="1:6" ht="28.5" customHeight="1">
      <c r="A42" s="42" t="s">
        <v>26</v>
      </c>
      <c r="B42" s="52" t="s">
        <v>61</v>
      </c>
      <c r="C42" s="35">
        <f>SUM(C43:C46)</f>
        <v>3270</v>
      </c>
      <c r="D42" s="35">
        <f>SUM(D43:D46)</f>
        <v>3270</v>
      </c>
      <c r="E42" s="89" t="str">
        <f t="shared" si="3"/>
        <v>-</v>
      </c>
      <c r="F42" s="90">
        <f t="shared" si="2"/>
        <v>1</v>
      </c>
    </row>
    <row r="43" spans="1:6" ht="28.5" customHeight="1">
      <c r="A43" s="53" t="s">
        <v>56</v>
      </c>
      <c r="B43" s="54" t="s">
        <v>52</v>
      </c>
      <c r="C43" s="35">
        <v>2461</v>
      </c>
      <c r="D43" s="35">
        <f>C43</f>
        <v>2461</v>
      </c>
      <c r="E43" s="89" t="str">
        <f t="shared" si="3"/>
        <v>-</v>
      </c>
      <c r="F43" s="90">
        <f t="shared" si="2"/>
        <v>1</v>
      </c>
    </row>
    <row r="44" spans="1:6" ht="28.5" customHeight="1">
      <c r="A44" s="53" t="s">
        <v>57</v>
      </c>
      <c r="B44" s="54" t="s">
        <v>53</v>
      </c>
      <c r="C44" s="35">
        <v>397</v>
      </c>
      <c r="D44" s="35">
        <f>C44</f>
        <v>397</v>
      </c>
      <c r="E44" s="89" t="str">
        <f t="shared" si="3"/>
        <v>-</v>
      </c>
      <c r="F44" s="90">
        <f t="shared" si="2"/>
        <v>1</v>
      </c>
    </row>
    <row r="45" spans="1:6" ht="28.5" customHeight="1">
      <c r="A45" s="53" t="s">
        <v>58</v>
      </c>
      <c r="B45" s="54" t="s">
        <v>54</v>
      </c>
      <c r="C45" s="35">
        <v>0</v>
      </c>
      <c r="D45" s="35">
        <f t="shared" si="4"/>
        <v>0</v>
      </c>
      <c r="E45" s="89" t="str">
        <f t="shared" si="3"/>
        <v>-</v>
      </c>
      <c r="F45" s="90" t="str">
        <f t="shared" si="2"/>
        <v>-</v>
      </c>
    </row>
    <row r="46" spans="1:6" ht="28.5" customHeight="1">
      <c r="A46" s="53" t="s">
        <v>59</v>
      </c>
      <c r="B46" s="54" t="s">
        <v>55</v>
      </c>
      <c r="C46" s="35">
        <v>412</v>
      </c>
      <c r="D46" s="35">
        <f>C46</f>
        <v>412</v>
      </c>
      <c r="E46" s="89" t="str">
        <f t="shared" si="3"/>
        <v>-</v>
      </c>
      <c r="F46" s="90">
        <f t="shared" si="2"/>
        <v>1</v>
      </c>
    </row>
    <row r="47" spans="1:6" ht="34.5" customHeight="1">
      <c r="A47" s="42" t="s">
        <v>27</v>
      </c>
      <c r="B47" s="51" t="s">
        <v>28</v>
      </c>
      <c r="C47" s="35">
        <v>0</v>
      </c>
      <c r="D47" s="35">
        <f t="shared" si="4"/>
        <v>0</v>
      </c>
      <c r="E47" s="89" t="str">
        <f t="shared" si="3"/>
        <v>-</v>
      </c>
      <c r="F47" s="90" t="str">
        <f aca="true" t="shared" si="5" ref="F47:F55">IF(C47=0,"-",D47/C47)</f>
        <v>-</v>
      </c>
    </row>
    <row r="48" spans="1:6" ht="34.5" customHeight="1">
      <c r="A48" s="42" t="s">
        <v>29</v>
      </c>
      <c r="B48" s="51" t="s">
        <v>116</v>
      </c>
      <c r="C48" s="36">
        <v>1381</v>
      </c>
      <c r="D48" s="35">
        <f>C48</f>
        <v>1381</v>
      </c>
      <c r="E48" s="89" t="str">
        <f t="shared" si="3"/>
        <v>-</v>
      </c>
      <c r="F48" s="92">
        <f t="shared" si="5"/>
        <v>1</v>
      </c>
    </row>
    <row r="49" spans="1:6" ht="34.5" customHeight="1">
      <c r="A49" s="42" t="s">
        <v>30</v>
      </c>
      <c r="B49" s="51" t="s">
        <v>31</v>
      </c>
      <c r="C49" s="36">
        <v>212</v>
      </c>
      <c r="D49" s="35">
        <f>C49</f>
        <v>212</v>
      </c>
      <c r="E49" s="89" t="str">
        <f t="shared" si="3"/>
        <v>-</v>
      </c>
      <c r="F49" s="92">
        <f t="shared" si="5"/>
        <v>1</v>
      </c>
    </row>
    <row r="50" spans="1:6" ht="34.5" customHeight="1">
      <c r="A50" s="42" t="s">
        <v>32</v>
      </c>
      <c r="B50" s="51" t="s">
        <v>33</v>
      </c>
      <c r="C50" s="35">
        <v>133</v>
      </c>
      <c r="D50" s="35">
        <f>C50</f>
        <v>133</v>
      </c>
      <c r="E50" s="89" t="str">
        <f t="shared" si="3"/>
        <v>-</v>
      </c>
      <c r="F50" s="90">
        <f t="shared" si="5"/>
        <v>1</v>
      </c>
    </row>
    <row r="51" spans="1:6" s="3" customFormat="1" ht="30" customHeight="1">
      <c r="A51" s="44" t="s">
        <v>34</v>
      </c>
      <c r="B51" s="56" t="s">
        <v>173</v>
      </c>
      <c r="C51" s="38">
        <f>SUM(C52:C55)</f>
        <v>7414</v>
      </c>
      <c r="D51" s="38">
        <f>SUM(D52:D55)</f>
        <v>7414</v>
      </c>
      <c r="E51" s="13" t="str">
        <f t="shared" si="3"/>
        <v>-</v>
      </c>
      <c r="F51" s="93">
        <f t="shared" si="5"/>
        <v>1</v>
      </c>
    </row>
    <row r="52" spans="1:6" ht="34.5" customHeight="1">
      <c r="A52" s="42" t="s">
        <v>119</v>
      </c>
      <c r="B52" s="51" t="s">
        <v>144</v>
      </c>
      <c r="C52" s="35">
        <v>27</v>
      </c>
      <c r="D52" s="35">
        <f>C52</f>
        <v>27</v>
      </c>
      <c r="E52" s="94" t="str">
        <f>IF(C52=D52,"-",D52-C52)</f>
        <v>-</v>
      </c>
      <c r="F52" s="100">
        <f t="shared" si="5"/>
        <v>1</v>
      </c>
    </row>
    <row r="53" spans="1:6" ht="34.5" customHeight="1">
      <c r="A53" s="42" t="s">
        <v>35</v>
      </c>
      <c r="B53" s="51" t="s">
        <v>63</v>
      </c>
      <c r="C53" s="35">
        <v>5987</v>
      </c>
      <c r="D53" s="35">
        <f>C53</f>
        <v>5987</v>
      </c>
      <c r="E53" s="94" t="str">
        <f>IF(C53=D53,"-",D53-C53)</f>
        <v>-</v>
      </c>
      <c r="F53" s="100">
        <f t="shared" si="5"/>
        <v>1</v>
      </c>
    </row>
    <row r="54" spans="1:6" ht="34.5" customHeight="1">
      <c r="A54" s="42" t="s">
        <v>36</v>
      </c>
      <c r="B54" s="51" t="s">
        <v>121</v>
      </c>
      <c r="C54" s="35">
        <v>0</v>
      </c>
      <c r="D54" s="35">
        <f>C54</f>
        <v>0</v>
      </c>
      <c r="E54" s="94" t="str">
        <f>IF(C54=D54,"-",D54-C54)</f>
        <v>-</v>
      </c>
      <c r="F54" s="100" t="str">
        <f t="shared" si="5"/>
        <v>-</v>
      </c>
    </row>
    <row r="55" spans="1:6" ht="34.5" customHeight="1">
      <c r="A55" s="42" t="s">
        <v>120</v>
      </c>
      <c r="B55" s="51" t="s">
        <v>122</v>
      </c>
      <c r="C55" s="35">
        <v>1400</v>
      </c>
      <c r="D55" s="35">
        <f>C55</f>
        <v>1400</v>
      </c>
      <c r="E55" s="94" t="str">
        <f>IF(C55=D55,"-",D55-C55)</f>
        <v>-</v>
      </c>
      <c r="F55" s="100">
        <f t="shared" si="5"/>
        <v>1</v>
      </c>
    </row>
    <row r="56" spans="1:6" ht="32.25" customHeight="1">
      <c r="A56" s="44" t="s">
        <v>127</v>
      </c>
      <c r="B56" s="56" t="s">
        <v>154</v>
      </c>
      <c r="C56" s="38">
        <v>3591</v>
      </c>
      <c r="D56" s="38">
        <f>C56</f>
        <v>3591</v>
      </c>
      <c r="E56" s="13" t="str">
        <f>IF(C56=D56,"-",D56-C56)</f>
        <v>-</v>
      </c>
      <c r="F56" s="93">
        <f>IF(C56=0,"-",D56/C56)</f>
        <v>1</v>
      </c>
    </row>
  </sheetData>
  <sheetProtection formatCells="0" formatColumns="0" formatRows="0" insertColumns="0" insertRows="0" insertHyperlinks="0" deleteColumns="0" deleteRows="0"/>
  <mergeCells count="8">
    <mergeCell ref="A2:C2"/>
    <mergeCell ref="A4:A5"/>
    <mergeCell ref="B4:B5"/>
    <mergeCell ref="A1:F1"/>
    <mergeCell ref="D4:D5"/>
    <mergeCell ref="E4:E5"/>
    <mergeCell ref="F4:F5"/>
    <mergeCell ref="C4:C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44" r:id="rId1"/>
  <headerFooter alignWithMargins="0">
    <oddFooter>&amp;R&amp;20&amp;P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91"/>
  <sheetViews>
    <sheetView showGridLines="0" zoomScale="55" zoomScaleNormal="55" zoomScaleSheetLayoutView="55" zoomScalePageLayoutView="0" workbookViewId="0" topLeftCell="A1">
      <pane xSplit="1" ySplit="7" topLeftCell="B8" activePane="bottomRight" state="frozen"/>
      <selection pane="topLeft" activeCell="E2" sqref="E1:F16384"/>
      <selection pane="topRight" activeCell="E2" sqref="E1:F16384"/>
      <selection pane="bottomLeft" activeCell="E2" sqref="E1:F16384"/>
      <selection pane="bottomRight" activeCell="E2" sqref="E1:F16384"/>
    </sheetView>
  </sheetViews>
  <sheetFormatPr defaultColWidth="9.00390625" defaultRowHeight="12.75"/>
  <cols>
    <col min="1" max="1" width="9.125" style="2" customWidth="1"/>
    <col min="2" max="2" width="194.375" style="2" customWidth="1"/>
    <col min="3" max="3" width="20.75390625" style="2" hidden="1" customWidth="1"/>
    <col min="4" max="4" width="29.625" style="2" customWidth="1"/>
    <col min="5" max="5" width="20.75390625" style="2" hidden="1" customWidth="1"/>
    <col min="6" max="6" width="22.25390625" style="2" hidden="1" customWidth="1"/>
    <col min="7" max="16384" width="9.125" style="2" customWidth="1"/>
  </cols>
  <sheetData>
    <row r="1" spans="1:6" s="59" customFormat="1" ht="38.25" customHeight="1">
      <c r="A1" s="136"/>
      <c r="B1" s="136"/>
      <c r="C1" s="136"/>
      <c r="D1" s="136"/>
      <c r="E1" s="136"/>
      <c r="F1" s="136"/>
    </row>
    <row r="2" spans="1:3" s="61" customFormat="1" ht="33" customHeight="1">
      <c r="A2" s="137" t="s">
        <v>76</v>
      </c>
      <c r="B2" s="137"/>
      <c r="C2" s="137"/>
    </row>
    <row r="3" spans="1:6" ht="33" customHeight="1">
      <c r="A3" s="1"/>
      <c r="B3" s="87"/>
      <c r="C3" s="30"/>
      <c r="D3" s="30" t="s">
        <v>90</v>
      </c>
      <c r="E3" s="30"/>
      <c r="F3" s="30" t="s">
        <v>90</v>
      </c>
    </row>
    <row r="4" spans="1:34" s="6" customFormat="1" ht="33" customHeight="1">
      <c r="A4" s="139" t="s">
        <v>163</v>
      </c>
      <c r="B4" s="138" t="s">
        <v>62</v>
      </c>
      <c r="C4" s="134" t="s">
        <v>162</v>
      </c>
      <c r="D4" s="131" t="s">
        <v>239</v>
      </c>
      <c r="E4" s="133" t="s">
        <v>161</v>
      </c>
      <c r="F4" s="133" t="s">
        <v>160</v>
      </c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</row>
    <row r="5" spans="1:34" s="6" customFormat="1" ht="33" customHeight="1">
      <c r="A5" s="138"/>
      <c r="B5" s="138"/>
      <c r="C5" s="135"/>
      <c r="D5" s="132"/>
      <c r="E5" s="133"/>
      <c r="F5" s="133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</row>
    <row r="6" spans="1:34" s="4" customFormat="1" ht="14.25">
      <c r="A6" s="31">
        <v>1</v>
      </c>
      <c r="B6" s="32">
        <v>2</v>
      </c>
      <c r="C6" s="32" t="s">
        <v>87</v>
      </c>
      <c r="D6" s="32" t="s">
        <v>87</v>
      </c>
      <c r="E6" s="32" t="s">
        <v>158</v>
      </c>
      <c r="F6" s="32" t="s">
        <v>159</v>
      </c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</row>
    <row r="7" spans="1:34" s="3" customFormat="1" ht="30" customHeight="1">
      <c r="A7" s="33" t="s">
        <v>0</v>
      </c>
      <c r="B7" s="50" t="s">
        <v>143</v>
      </c>
      <c r="C7" s="16">
        <f>C8+C9+C10+C12+C13+C14+C15+C16+C17+C18+C19+C20+C21+C22+C24+C25+C26+C27</f>
        <v>4546076</v>
      </c>
      <c r="D7" s="16">
        <f>D8+D9+D10+D12+D13+D14+D15+D16+D17+D18+D19+D20+D21+D22+D24+D25+D26+D27</f>
        <v>4546076</v>
      </c>
      <c r="E7" s="13" t="str">
        <f>IF(C7=D7,"-",D7-C7)</f>
        <v>-</v>
      </c>
      <c r="F7" s="88">
        <f>IF(C7=0,"-",D7/C7)</f>
        <v>1</v>
      </c>
      <c r="G7" s="2"/>
      <c r="H7" s="11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8" ht="31.5" customHeight="1">
      <c r="A8" s="40" t="s">
        <v>1</v>
      </c>
      <c r="B8" s="102" t="s">
        <v>164</v>
      </c>
      <c r="C8" s="36">
        <v>615210</v>
      </c>
      <c r="D8" s="36">
        <f aca="true" t="shared" si="0" ref="D8:D26">C8</f>
        <v>615210</v>
      </c>
      <c r="E8" s="89" t="str">
        <f aca="true" t="shared" si="1" ref="E8:E29">IF(C8=D8,"-",D8-C8)</f>
        <v>-</v>
      </c>
      <c r="F8" s="90">
        <f aca="true" t="shared" si="2" ref="F8:F46">IF(C8=0,"-",D8/C8)</f>
        <v>1</v>
      </c>
      <c r="H8" s="112"/>
    </row>
    <row r="9" spans="1:8" ht="31.5" customHeight="1">
      <c r="A9" s="40" t="s">
        <v>2</v>
      </c>
      <c r="B9" s="102" t="s">
        <v>165</v>
      </c>
      <c r="C9" s="36">
        <v>337349</v>
      </c>
      <c r="D9" s="36">
        <f t="shared" si="0"/>
        <v>337349</v>
      </c>
      <c r="E9" s="89" t="str">
        <f t="shared" si="1"/>
        <v>-</v>
      </c>
      <c r="F9" s="90">
        <f t="shared" si="2"/>
        <v>1</v>
      </c>
      <c r="H9" s="112"/>
    </row>
    <row r="10" spans="1:8" ht="31.5" customHeight="1">
      <c r="A10" s="40" t="s">
        <v>3</v>
      </c>
      <c r="B10" s="102" t="s">
        <v>157</v>
      </c>
      <c r="C10" s="36">
        <v>2064484</v>
      </c>
      <c r="D10" s="36">
        <f t="shared" si="0"/>
        <v>2064484</v>
      </c>
      <c r="E10" s="89" t="str">
        <f t="shared" si="1"/>
        <v>-</v>
      </c>
      <c r="F10" s="90">
        <f t="shared" si="2"/>
        <v>1</v>
      </c>
      <c r="H10" s="112"/>
    </row>
    <row r="11" spans="1:8" ht="31.5" customHeight="1">
      <c r="A11" s="103" t="s">
        <v>64</v>
      </c>
      <c r="B11" s="45" t="s">
        <v>65</v>
      </c>
      <c r="C11" s="36">
        <v>111412</v>
      </c>
      <c r="D11" s="36">
        <f t="shared" si="0"/>
        <v>111412</v>
      </c>
      <c r="E11" s="89" t="str">
        <f t="shared" si="1"/>
        <v>-</v>
      </c>
      <c r="F11" s="90">
        <f t="shared" si="2"/>
        <v>1</v>
      </c>
      <c r="H11" s="112"/>
    </row>
    <row r="12" spans="1:8" ht="31.5" customHeight="1">
      <c r="A12" s="40" t="s">
        <v>4</v>
      </c>
      <c r="B12" s="102" t="s">
        <v>171</v>
      </c>
      <c r="C12" s="36">
        <v>134534</v>
      </c>
      <c r="D12" s="36">
        <f t="shared" si="0"/>
        <v>134534</v>
      </c>
      <c r="E12" s="89" t="str">
        <f t="shared" si="1"/>
        <v>-</v>
      </c>
      <c r="F12" s="90">
        <f t="shared" si="2"/>
        <v>1</v>
      </c>
      <c r="H12" s="112"/>
    </row>
    <row r="13" spans="1:8" ht="31.5" customHeight="1">
      <c r="A13" s="40" t="s">
        <v>5</v>
      </c>
      <c r="B13" s="102" t="s">
        <v>166</v>
      </c>
      <c r="C13" s="36">
        <v>146629</v>
      </c>
      <c r="D13" s="36">
        <f t="shared" si="0"/>
        <v>146629</v>
      </c>
      <c r="E13" s="89" t="str">
        <f t="shared" si="1"/>
        <v>-</v>
      </c>
      <c r="F13" s="90">
        <f t="shared" si="2"/>
        <v>1</v>
      </c>
      <c r="H13" s="112"/>
    </row>
    <row r="14" spans="1:8" ht="31.5" customHeight="1">
      <c r="A14" s="40" t="s">
        <v>6</v>
      </c>
      <c r="B14" s="102" t="s">
        <v>175</v>
      </c>
      <c r="C14" s="36">
        <v>93303</v>
      </c>
      <c r="D14" s="36">
        <f t="shared" si="0"/>
        <v>93303</v>
      </c>
      <c r="E14" s="89" t="str">
        <f t="shared" si="1"/>
        <v>-</v>
      </c>
      <c r="F14" s="90">
        <f t="shared" si="2"/>
        <v>1</v>
      </c>
      <c r="H14" s="112"/>
    </row>
    <row r="15" spans="1:8" ht="31.5" customHeight="1">
      <c r="A15" s="40" t="s">
        <v>7</v>
      </c>
      <c r="B15" s="102" t="s">
        <v>174</v>
      </c>
      <c r="C15" s="36">
        <v>19593</v>
      </c>
      <c r="D15" s="36">
        <f t="shared" si="0"/>
        <v>19593</v>
      </c>
      <c r="E15" s="89" t="str">
        <f>IF(C15=D15,"-",D15-C15)</f>
        <v>-</v>
      </c>
      <c r="F15" s="90">
        <f>IF(C15=0,"-",D15/C15)</f>
        <v>1</v>
      </c>
      <c r="H15" s="112"/>
    </row>
    <row r="16" spans="1:8" ht="31.5" customHeight="1">
      <c r="A16" s="40" t="s">
        <v>8</v>
      </c>
      <c r="B16" s="102" t="s">
        <v>167</v>
      </c>
      <c r="C16" s="36">
        <v>182692</v>
      </c>
      <c r="D16" s="36">
        <f t="shared" si="0"/>
        <v>182692</v>
      </c>
      <c r="E16" s="89" t="str">
        <f t="shared" si="1"/>
        <v>-</v>
      </c>
      <c r="F16" s="90">
        <f t="shared" si="2"/>
        <v>1</v>
      </c>
      <c r="H16" s="112"/>
    </row>
    <row r="17" spans="1:8" ht="31.5" customHeight="1">
      <c r="A17" s="40" t="s">
        <v>9</v>
      </c>
      <c r="B17" s="102" t="s">
        <v>168</v>
      </c>
      <c r="C17" s="36">
        <v>51129</v>
      </c>
      <c r="D17" s="36">
        <f t="shared" si="0"/>
        <v>51129</v>
      </c>
      <c r="E17" s="89" t="str">
        <f t="shared" si="1"/>
        <v>-</v>
      </c>
      <c r="F17" s="90">
        <f t="shared" si="2"/>
        <v>1</v>
      </c>
      <c r="H17" s="112"/>
    </row>
    <row r="18" spans="1:8" ht="34.5" customHeight="1">
      <c r="A18" s="40" t="s">
        <v>10</v>
      </c>
      <c r="B18" s="102" t="s">
        <v>176</v>
      </c>
      <c r="C18" s="36">
        <v>1751</v>
      </c>
      <c r="D18" s="36">
        <f t="shared" si="0"/>
        <v>1751</v>
      </c>
      <c r="E18" s="89" t="str">
        <f t="shared" si="1"/>
        <v>-</v>
      </c>
      <c r="F18" s="90">
        <f t="shared" si="2"/>
        <v>1</v>
      </c>
      <c r="H18" s="112"/>
    </row>
    <row r="19" spans="1:8" ht="34.5" customHeight="1">
      <c r="A19" s="40" t="s">
        <v>11</v>
      </c>
      <c r="B19" s="102" t="s">
        <v>169</v>
      </c>
      <c r="C19" s="36">
        <v>8010</v>
      </c>
      <c r="D19" s="36">
        <f t="shared" si="0"/>
        <v>8010</v>
      </c>
      <c r="E19" s="89" t="str">
        <f t="shared" si="1"/>
        <v>-</v>
      </c>
      <c r="F19" s="90">
        <f t="shared" si="2"/>
        <v>1</v>
      </c>
      <c r="H19" s="112"/>
    </row>
    <row r="20" spans="1:8" ht="31.5" customHeight="1">
      <c r="A20" s="40" t="s">
        <v>12</v>
      </c>
      <c r="B20" s="102" t="s">
        <v>170</v>
      </c>
      <c r="C20" s="36">
        <v>115521</v>
      </c>
      <c r="D20" s="36">
        <f t="shared" si="0"/>
        <v>115521</v>
      </c>
      <c r="E20" s="89" t="str">
        <f t="shared" si="1"/>
        <v>-</v>
      </c>
      <c r="F20" s="90">
        <f t="shared" si="2"/>
        <v>1</v>
      </c>
      <c r="H20" s="112"/>
    </row>
    <row r="21" spans="1:8" ht="31.5" customHeight="1">
      <c r="A21" s="40" t="s">
        <v>14</v>
      </c>
      <c r="B21" s="46" t="s">
        <v>13</v>
      </c>
      <c r="C21" s="36">
        <v>56200</v>
      </c>
      <c r="D21" s="36">
        <f t="shared" si="0"/>
        <v>56200</v>
      </c>
      <c r="E21" s="89" t="str">
        <f t="shared" si="1"/>
        <v>-</v>
      </c>
      <c r="F21" s="90">
        <f t="shared" si="2"/>
        <v>1</v>
      </c>
      <c r="H21" s="112"/>
    </row>
    <row r="22" spans="1:8" ht="31.5" customHeight="1">
      <c r="A22" s="41" t="s">
        <v>15</v>
      </c>
      <c r="B22" s="102" t="s">
        <v>172</v>
      </c>
      <c r="C22" s="36">
        <v>719671</v>
      </c>
      <c r="D22" s="36">
        <f t="shared" si="0"/>
        <v>719671</v>
      </c>
      <c r="E22" s="89" t="str">
        <f t="shared" si="1"/>
        <v>-</v>
      </c>
      <c r="F22" s="90">
        <f t="shared" si="2"/>
        <v>1</v>
      </c>
      <c r="H22" s="112"/>
    </row>
    <row r="23" spans="1:8" ht="31.5" customHeight="1">
      <c r="A23" s="39" t="s">
        <v>177</v>
      </c>
      <c r="B23" s="45" t="s">
        <v>66</v>
      </c>
      <c r="C23" s="36">
        <v>4000</v>
      </c>
      <c r="D23" s="36">
        <f t="shared" si="0"/>
        <v>4000</v>
      </c>
      <c r="E23" s="89" t="str">
        <f t="shared" si="1"/>
        <v>-</v>
      </c>
      <c r="F23" s="90">
        <f t="shared" si="2"/>
        <v>1</v>
      </c>
      <c r="H23" s="112"/>
    </row>
    <row r="24" spans="1:8" ht="33" customHeight="1">
      <c r="A24" s="42" t="s">
        <v>16</v>
      </c>
      <c r="B24" s="47" t="s">
        <v>140</v>
      </c>
      <c r="C24" s="36">
        <v>0</v>
      </c>
      <c r="D24" s="36">
        <f t="shared" si="0"/>
        <v>0</v>
      </c>
      <c r="E24" s="89" t="str">
        <f>IF(C24=D24,"-",D24-C24)</f>
        <v>-</v>
      </c>
      <c r="F24" s="90" t="str">
        <f>IF(C24=0,"-",D24/C24)</f>
        <v>-</v>
      </c>
      <c r="H24" s="112"/>
    </row>
    <row r="25" spans="1:8" ht="33" customHeight="1">
      <c r="A25" s="42" t="s">
        <v>137</v>
      </c>
      <c r="B25" s="48" t="s">
        <v>60</v>
      </c>
      <c r="C25" s="36">
        <v>0</v>
      </c>
      <c r="D25" s="36">
        <f t="shared" si="0"/>
        <v>0</v>
      </c>
      <c r="E25" s="89" t="str">
        <f>IF(C25=D25,"-",D25-C25)</f>
        <v>-</v>
      </c>
      <c r="F25" s="90" t="str">
        <f>IF(C25=0,"-",D25/C25)</f>
        <v>-</v>
      </c>
      <c r="H25" s="112"/>
    </row>
    <row r="26" spans="1:8" ht="33" customHeight="1">
      <c r="A26" s="42" t="s">
        <v>138</v>
      </c>
      <c r="B26" s="48" t="s">
        <v>141</v>
      </c>
      <c r="C26" s="36">
        <v>0</v>
      </c>
      <c r="D26" s="36">
        <f t="shared" si="0"/>
        <v>0</v>
      </c>
      <c r="E26" s="89" t="str">
        <f>IF(C26=D26,"-",D26-C26)</f>
        <v>-</v>
      </c>
      <c r="F26" s="90" t="str">
        <f>IF(C26=0,"-",D26/C26)</f>
        <v>-</v>
      </c>
      <c r="H26" s="112"/>
    </row>
    <row r="27" spans="1:8" ht="33" customHeight="1">
      <c r="A27" s="42" t="s">
        <v>139</v>
      </c>
      <c r="B27" s="48" t="s">
        <v>142</v>
      </c>
      <c r="C27" s="36">
        <v>0</v>
      </c>
      <c r="D27" s="36">
        <f>C27</f>
        <v>0</v>
      </c>
      <c r="E27" s="89" t="str">
        <f>IF(C27=D27,"-",D27-C27)</f>
        <v>-</v>
      </c>
      <c r="F27" s="90" t="str">
        <f>IF(C27=0,"-",D27/C27)</f>
        <v>-</v>
      </c>
      <c r="H27" s="112"/>
    </row>
    <row r="28" spans="1:8" s="5" customFormat="1" ht="31.5" customHeight="1">
      <c r="A28" s="43" t="s">
        <v>68</v>
      </c>
      <c r="B28" s="49" t="s">
        <v>69</v>
      </c>
      <c r="C28" s="35">
        <v>0</v>
      </c>
      <c r="D28" s="36">
        <f>C28</f>
        <v>0</v>
      </c>
      <c r="E28" s="89" t="str">
        <f t="shared" si="1"/>
        <v>-</v>
      </c>
      <c r="F28" s="90" t="str">
        <f t="shared" si="2"/>
        <v>-</v>
      </c>
      <c r="H28" s="112"/>
    </row>
    <row r="29" spans="1:8" s="5" customFormat="1" ht="31.5" customHeight="1">
      <c r="A29" s="43" t="s">
        <v>67</v>
      </c>
      <c r="B29" s="49" t="s">
        <v>70</v>
      </c>
      <c r="C29" s="35">
        <v>129441</v>
      </c>
      <c r="D29" s="36">
        <f>C29</f>
        <v>129441</v>
      </c>
      <c r="E29" s="89" t="str">
        <f t="shared" si="1"/>
        <v>-</v>
      </c>
      <c r="F29" s="90">
        <f t="shared" si="2"/>
        <v>1</v>
      </c>
      <c r="H29" s="112"/>
    </row>
    <row r="30" spans="1:34" s="3" customFormat="1" ht="30" customHeight="1">
      <c r="A30" s="37" t="s">
        <v>17</v>
      </c>
      <c r="B30" s="57" t="s">
        <v>18</v>
      </c>
      <c r="C30" s="34">
        <f>C31+C32+C33+C41+C42+C48+C49+C50+C47</f>
        <v>32903</v>
      </c>
      <c r="D30" s="34">
        <f>D31+D32+D33+D41+D42+D48+D49+D50+D47</f>
        <v>32903</v>
      </c>
      <c r="E30" s="13" t="str">
        <f>IF(C30=D30,"-",D30-C30)</f>
        <v>-</v>
      </c>
      <c r="F30" s="91">
        <f t="shared" si="2"/>
        <v>1</v>
      </c>
      <c r="G30" s="2"/>
      <c r="H30" s="11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</row>
    <row r="31" spans="1:8" ht="28.5" customHeight="1">
      <c r="A31" s="42" t="s">
        <v>19</v>
      </c>
      <c r="B31" s="51" t="s">
        <v>20</v>
      </c>
      <c r="C31" s="35">
        <v>1185</v>
      </c>
      <c r="D31" s="35">
        <f>C31</f>
        <v>1185</v>
      </c>
      <c r="E31" s="89" t="str">
        <f aca="true" t="shared" si="3" ref="E31:E51">IF(C31=D31,"-",D31-C31)</f>
        <v>-</v>
      </c>
      <c r="F31" s="90">
        <f t="shared" si="2"/>
        <v>1</v>
      </c>
      <c r="H31" s="112"/>
    </row>
    <row r="32" spans="1:8" ht="28.5" customHeight="1">
      <c r="A32" s="42" t="s">
        <v>21</v>
      </c>
      <c r="B32" s="51" t="s">
        <v>22</v>
      </c>
      <c r="C32" s="35">
        <v>3584</v>
      </c>
      <c r="D32" s="35">
        <f>C32</f>
        <v>3584</v>
      </c>
      <c r="E32" s="89" t="str">
        <f t="shared" si="3"/>
        <v>-</v>
      </c>
      <c r="F32" s="90">
        <f t="shared" si="2"/>
        <v>1</v>
      </c>
      <c r="H32" s="112"/>
    </row>
    <row r="33" spans="1:8" ht="28.5" customHeight="1">
      <c r="A33" s="42" t="s">
        <v>23</v>
      </c>
      <c r="B33" s="52" t="s">
        <v>37</v>
      </c>
      <c r="C33" s="35">
        <v>216</v>
      </c>
      <c r="D33" s="35">
        <f>D34+D36+D37+D38+D39+D40</f>
        <v>216</v>
      </c>
      <c r="E33" s="89" t="str">
        <f t="shared" si="3"/>
        <v>-</v>
      </c>
      <c r="F33" s="90">
        <f t="shared" si="2"/>
        <v>1</v>
      </c>
      <c r="H33" s="112"/>
    </row>
    <row r="34" spans="1:8" ht="28.5" customHeight="1">
      <c r="A34" s="53" t="s">
        <v>45</v>
      </c>
      <c r="B34" s="54" t="s">
        <v>38</v>
      </c>
      <c r="C34" s="35">
        <v>20</v>
      </c>
      <c r="D34" s="35">
        <f>C34</f>
        <v>20</v>
      </c>
      <c r="E34" s="89" t="str">
        <f t="shared" si="3"/>
        <v>-</v>
      </c>
      <c r="F34" s="90">
        <f t="shared" si="2"/>
        <v>1</v>
      </c>
      <c r="H34" s="112"/>
    </row>
    <row r="35" spans="1:8" ht="28.5" customHeight="1">
      <c r="A35" s="53" t="s">
        <v>46</v>
      </c>
      <c r="B35" s="55" t="s">
        <v>39</v>
      </c>
      <c r="C35" s="35">
        <v>20</v>
      </c>
      <c r="D35" s="35">
        <f aca="true" t="shared" si="4" ref="D35:D50">C35</f>
        <v>20</v>
      </c>
      <c r="E35" s="89" t="str">
        <f t="shared" si="3"/>
        <v>-</v>
      </c>
      <c r="F35" s="90">
        <f t="shared" si="2"/>
        <v>1</v>
      </c>
      <c r="H35" s="112"/>
    </row>
    <row r="36" spans="1:8" ht="28.5" customHeight="1">
      <c r="A36" s="53" t="s">
        <v>47</v>
      </c>
      <c r="B36" s="54" t="s">
        <v>40</v>
      </c>
      <c r="C36" s="35">
        <v>0</v>
      </c>
      <c r="D36" s="35">
        <f t="shared" si="4"/>
        <v>0</v>
      </c>
      <c r="E36" s="89" t="str">
        <f t="shared" si="3"/>
        <v>-</v>
      </c>
      <c r="F36" s="90" t="str">
        <f t="shared" si="2"/>
        <v>-</v>
      </c>
      <c r="H36" s="112"/>
    </row>
    <row r="37" spans="1:8" ht="28.5" customHeight="1">
      <c r="A37" s="53" t="s">
        <v>48</v>
      </c>
      <c r="B37" s="54" t="s">
        <v>41</v>
      </c>
      <c r="C37" s="35">
        <v>0</v>
      </c>
      <c r="D37" s="35">
        <f t="shared" si="4"/>
        <v>0</v>
      </c>
      <c r="E37" s="89" t="str">
        <f t="shared" si="3"/>
        <v>-</v>
      </c>
      <c r="F37" s="90" t="str">
        <f t="shared" si="2"/>
        <v>-</v>
      </c>
      <c r="H37" s="112"/>
    </row>
    <row r="38" spans="1:8" ht="28.5" customHeight="1">
      <c r="A38" s="53" t="s">
        <v>49</v>
      </c>
      <c r="B38" s="54" t="s">
        <v>42</v>
      </c>
      <c r="C38" s="35">
        <v>0</v>
      </c>
      <c r="D38" s="35">
        <f t="shared" si="4"/>
        <v>0</v>
      </c>
      <c r="E38" s="89" t="str">
        <f t="shared" si="3"/>
        <v>-</v>
      </c>
      <c r="F38" s="90" t="str">
        <f t="shared" si="2"/>
        <v>-</v>
      </c>
      <c r="H38" s="112"/>
    </row>
    <row r="39" spans="1:8" ht="28.5" customHeight="1">
      <c r="A39" s="53" t="s">
        <v>50</v>
      </c>
      <c r="B39" s="54" t="s">
        <v>43</v>
      </c>
      <c r="C39" s="35">
        <v>178</v>
      </c>
      <c r="D39" s="35">
        <f t="shared" si="4"/>
        <v>178</v>
      </c>
      <c r="E39" s="89" t="str">
        <f t="shared" si="3"/>
        <v>-</v>
      </c>
      <c r="F39" s="90">
        <f t="shared" si="2"/>
        <v>1</v>
      </c>
      <c r="H39" s="112"/>
    </row>
    <row r="40" spans="1:8" ht="28.5" customHeight="1">
      <c r="A40" s="53" t="s">
        <v>51</v>
      </c>
      <c r="B40" s="54" t="s">
        <v>44</v>
      </c>
      <c r="C40" s="35">
        <v>18</v>
      </c>
      <c r="D40" s="35">
        <f t="shared" si="4"/>
        <v>18</v>
      </c>
      <c r="E40" s="89" t="str">
        <f t="shared" si="3"/>
        <v>-</v>
      </c>
      <c r="F40" s="90">
        <f t="shared" si="2"/>
        <v>1</v>
      </c>
      <c r="H40" s="112"/>
    </row>
    <row r="41" spans="1:8" ht="28.5" customHeight="1">
      <c r="A41" s="42" t="s">
        <v>24</v>
      </c>
      <c r="B41" s="51" t="s">
        <v>25</v>
      </c>
      <c r="C41" s="35">
        <v>20495</v>
      </c>
      <c r="D41" s="35">
        <f t="shared" si="4"/>
        <v>20495</v>
      </c>
      <c r="E41" s="89" t="str">
        <f t="shared" si="3"/>
        <v>-</v>
      </c>
      <c r="F41" s="90">
        <f t="shared" si="2"/>
        <v>1</v>
      </c>
      <c r="H41" s="112"/>
    </row>
    <row r="42" spans="1:8" ht="28.5" customHeight="1">
      <c r="A42" s="42" t="s">
        <v>26</v>
      </c>
      <c r="B42" s="52" t="s">
        <v>61</v>
      </c>
      <c r="C42" s="35">
        <v>4140</v>
      </c>
      <c r="D42" s="35">
        <f>SUM(D43:D46)</f>
        <v>4140</v>
      </c>
      <c r="E42" s="89" t="str">
        <f t="shared" si="3"/>
        <v>-</v>
      </c>
      <c r="F42" s="90">
        <f t="shared" si="2"/>
        <v>1</v>
      </c>
      <c r="H42" s="112"/>
    </row>
    <row r="43" spans="1:8" ht="28.5" customHeight="1">
      <c r="A43" s="53" t="s">
        <v>56</v>
      </c>
      <c r="B43" s="54" t="s">
        <v>52</v>
      </c>
      <c r="C43" s="35">
        <v>3113</v>
      </c>
      <c r="D43" s="35">
        <f>C43</f>
        <v>3113</v>
      </c>
      <c r="E43" s="89" t="str">
        <f t="shared" si="3"/>
        <v>-</v>
      </c>
      <c r="F43" s="90">
        <f t="shared" si="2"/>
        <v>1</v>
      </c>
      <c r="H43" s="112"/>
    </row>
    <row r="44" spans="1:8" ht="28.5" customHeight="1">
      <c r="A44" s="53" t="s">
        <v>57</v>
      </c>
      <c r="B44" s="54" t="s">
        <v>53</v>
      </c>
      <c r="C44" s="35">
        <v>502</v>
      </c>
      <c r="D44" s="35">
        <f>C44</f>
        <v>502</v>
      </c>
      <c r="E44" s="89" t="str">
        <f t="shared" si="3"/>
        <v>-</v>
      </c>
      <c r="F44" s="90">
        <f t="shared" si="2"/>
        <v>1</v>
      </c>
      <c r="H44" s="112"/>
    </row>
    <row r="45" spans="1:8" ht="28.5" customHeight="1">
      <c r="A45" s="53" t="s">
        <v>58</v>
      </c>
      <c r="B45" s="54" t="s">
        <v>54</v>
      </c>
      <c r="C45" s="35">
        <v>0</v>
      </c>
      <c r="D45" s="35">
        <f t="shared" si="4"/>
        <v>0</v>
      </c>
      <c r="E45" s="89" t="str">
        <f t="shared" si="3"/>
        <v>-</v>
      </c>
      <c r="F45" s="90" t="str">
        <f t="shared" si="2"/>
        <v>-</v>
      </c>
      <c r="H45" s="112"/>
    </row>
    <row r="46" spans="1:8" ht="28.5" customHeight="1">
      <c r="A46" s="53" t="s">
        <v>59</v>
      </c>
      <c r="B46" s="54" t="s">
        <v>55</v>
      </c>
      <c r="C46" s="35">
        <v>525</v>
      </c>
      <c r="D46" s="35">
        <f>C46</f>
        <v>525</v>
      </c>
      <c r="E46" s="89" t="str">
        <f t="shared" si="3"/>
        <v>-</v>
      </c>
      <c r="F46" s="90">
        <f t="shared" si="2"/>
        <v>1</v>
      </c>
      <c r="H46" s="112"/>
    </row>
    <row r="47" spans="1:8" ht="34.5" customHeight="1">
      <c r="A47" s="42" t="s">
        <v>27</v>
      </c>
      <c r="B47" s="51" t="s">
        <v>28</v>
      </c>
      <c r="C47" s="35">
        <v>0</v>
      </c>
      <c r="D47" s="35">
        <f t="shared" si="4"/>
        <v>0</v>
      </c>
      <c r="E47" s="89" t="str">
        <f t="shared" si="3"/>
        <v>-</v>
      </c>
      <c r="F47" s="90" t="str">
        <f aca="true" t="shared" si="5" ref="F47:F55">IF(C47=0,"-",D47/C47)</f>
        <v>-</v>
      </c>
      <c r="H47" s="112"/>
    </row>
    <row r="48" spans="1:8" ht="34.5" customHeight="1">
      <c r="A48" s="42" t="s">
        <v>29</v>
      </c>
      <c r="B48" s="51" t="s">
        <v>116</v>
      </c>
      <c r="C48" s="36">
        <v>2730</v>
      </c>
      <c r="D48" s="35">
        <f t="shared" si="4"/>
        <v>2730</v>
      </c>
      <c r="E48" s="89" t="str">
        <f t="shared" si="3"/>
        <v>-</v>
      </c>
      <c r="F48" s="92">
        <f t="shared" si="5"/>
        <v>1</v>
      </c>
      <c r="H48" s="112"/>
    </row>
    <row r="49" spans="1:8" ht="34.5" customHeight="1">
      <c r="A49" s="42" t="s">
        <v>30</v>
      </c>
      <c r="B49" s="51" t="s">
        <v>31</v>
      </c>
      <c r="C49" s="36">
        <v>280</v>
      </c>
      <c r="D49" s="35">
        <f t="shared" si="4"/>
        <v>280</v>
      </c>
      <c r="E49" s="89" t="str">
        <f t="shared" si="3"/>
        <v>-</v>
      </c>
      <c r="F49" s="92">
        <f t="shared" si="5"/>
        <v>1</v>
      </c>
      <c r="H49" s="112"/>
    </row>
    <row r="50" spans="1:8" ht="34.5" customHeight="1">
      <c r="A50" s="42" t="s">
        <v>32</v>
      </c>
      <c r="B50" s="51" t="s">
        <v>33</v>
      </c>
      <c r="C50" s="35">
        <v>273</v>
      </c>
      <c r="D50" s="35">
        <f t="shared" si="4"/>
        <v>273</v>
      </c>
      <c r="E50" s="89" t="str">
        <f t="shared" si="3"/>
        <v>-</v>
      </c>
      <c r="F50" s="90">
        <f t="shared" si="5"/>
        <v>1</v>
      </c>
      <c r="H50" s="112"/>
    </row>
    <row r="51" spans="1:34" s="3" customFormat="1" ht="30" customHeight="1">
      <c r="A51" s="44" t="s">
        <v>34</v>
      </c>
      <c r="B51" s="56" t="s">
        <v>173</v>
      </c>
      <c r="C51" s="38">
        <f>SUM(C52:C55)</f>
        <v>13340</v>
      </c>
      <c r="D51" s="38">
        <f>SUM(D52:D55)</f>
        <v>13340</v>
      </c>
      <c r="E51" s="13" t="str">
        <f t="shared" si="3"/>
        <v>-</v>
      </c>
      <c r="F51" s="93">
        <f t="shared" si="5"/>
        <v>1</v>
      </c>
      <c r="G51" s="2"/>
      <c r="H51" s="11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</row>
    <row r="52" spans="1:8" ht="34.5" customHeight="1">
      <c r="A52" s="42" t="s">
        <v>119</v>
      </c>
      <c r="B52" s="51" t="s">
        <v>144</v>
      </c>
      <c r="C52" s="35">
        <v>10</v>
      </c>
      <c r="D52" s="35">
        <f>C52</f>
        <v>10</v>
      </c>
      <c r="E52" s="94" t="str">
        <f>IF(C52=D52,"-",D52-C52)</f>
        <v>-</v>
      </c>
      <c r="F52" s="100">
        <f t="shared" si="5"/>
        <v>1</v>
      </c>
      <c r="H52" s="112"/>
    </row>
    <row r="53" spans="1:8" ht="34.5" customHeight="1">
      <c r="A53" s="42" t="s">
        <v>35</v>
      </c>
      <c r="B53" s="51" t="s">
        <v>63</v>
      </c>
      <c r="C53" s="35">
        <v>12330</v>
      </c>
      <c r="D53" s="35">
        <f>C53</f>
        <v>12330</v>
      </c>
      <c r="E53" s="94" t="str">
        <f>IF(C53=D53,"-",D53-C53)</f>
        <v>-</v>
      </c>
      <c r="F53" s="100">
        <f t="shared" si="5"/>
        <v>1</v>
      </c>
      <c r="H53" s="112"/>
    </row>
    <row r="54" spans="1:8" ht="34.5" customHeight="1">
      <c r="A54" s="42" t="s">
        <v>36</v>
      </c>
      <c r="B54" s="51" t="s">
        <v>121</v>
      </c>
      <c r="C54" s="35">
        <v>0</v>
      </c>
      <c r="D54" s="35">
        <f>C54</f>
        <v>0</v>
      </c>
      <c r="E54" s="94" t="str">
        <f>IF(C54=D54,"-",D54-C54)</f>
        <v>-</v>
      </c>
      <c r="F54" s="100" t="str">
        <f t="shared" si="5"/>
        <v>-</v>
      </c>
      <c r="H54" s="112"/>
    </row>
    <row r="55" spans="1:8" ht="34.5" customHeight="1">
      <c r="A55" s="42" t="s">
        <v>120</v>
      </c>
      <c r="B55" s="51" t="s">
        <v>122</v>
      </c>
      <c r="C55" s="35">
        <v>1000</v>
      </c>
      <c r="D55" s="35">
        <f>C55</f>
        <v>1000</v>
      </c>
      <c r="E55" s="94" t="str">
        <f>IF(C55=D55,"-",D55-C55)</f>
        <v>-</v>
      </c>
      <c r="F55" s="100">
        <f t="shared" si="5"/>
        <v>1</v>
      </c>
      <c r="H55" s="112"/>
    </row>
    <row r="56" spans="1:8" ht="32.25" customHeight="1">
      <c r="A56" s="44" t="s">
        <v>127</v>
      </c>
      <c r="B56" s="56" t="s">
        <v>154</v>
      </c>
      <c r="C56" s="38">
        <v>6640</v>
      </c>
      <c r="D56" s="38">
        <f>C56</f>
        <v>6640</v>
      </c>
      <c r="E56" s="13" t="str">
        <f>IF(C56=D56,"-",D56-C56)</f>
        <v>-</v>
      </c>
      <c r="F56" s="93">
        <f>IF(C56=0,"-",D56/C56)</f>
        <v>1</v>
      </c>
      <c r="H56" s="112"/>
    </row>
    <row r="57" ht="12.75">
      <c r="H57" s="112"/>
    </row>
    <row r="58" ht="12.75">
      <c r="H58" s="112"/>
    </row>
    <row r="59" ht="12.75">
      <c r="H59" s="112"/>
    </row>
    <row r="60" ht="12.75">
      <c r="H60" s="112"/>
    </row>
    <row r="61" ht="12.75">
      <c r="H61" s="112"/>
    </row>
    <row r="62" ht="12.75">
      <c r="H62" s="112"/>
    </row>
    <row r="63" ht="12.75">
      <c r="H63" s="112"/>
    </row>
    <row r="64" ht="12.75">
      <c r="H64" s="112"/>
    </row>
    <row r="65" ht="12.75">
      <c r="H65" s="112"/>
    </row>
    <row r="66" ht="12.75">
      <c r="H66" s="112"/>
    </row>
    <row r="67" ht="12.75">
      <c r="H67" s="112"/>
    </row>
    <row r="68" ht="12.75">
      <c r="H68" s="112"/>
    </row>
    <row r="69" ht="12.75">
      <c r="H69" s="112"/>
    </row>
    <row r="70" ht="12.75">
      <c r="H70" s="112"/>
    </row>
    <row r="71" ht="12.75">
      <c r="H71" s="112"/>
    </row>
    <row r="72" ht="12.75">
      <c r="H72" s="112"/>
    </row>
    <row r="73" ht="12.75">
      <c r="H73" s="112"/>
    </row>
    <row r="74" ht="12.75">
      <c r="H74" s="112"/>
    </row>
    <row r="75" ht="12.75">
      <c r="H75" s="112"/>
    </row>
    <row r="76" ht="12.75">
      <c r="H76" s="112"/>
    </row>
    <row r="77" ht="12.75">
      <c r="H77" s="112"/>
    </row>
    <row r="78" ht="12.75">
      <c r="H78" s="112"/>
    </row>
    <row r="79" ht="12.75">
      <c r="H79" s="112"/>
    </row>
    <row r="80" ht="12.75">
      <c r="H80" s="112"/>
    </row>
    <row r="81" ht="12.75">
      <c r="H81" s="112"/>
    </row>
    <row r="82" ht="12.75">
      <c r="H82" s="112"/>
    </row>
    <row r="83" ht="12.75">
      <c r="H83" s="112"/>
    </row>
    <row r="84" ht="12.75">
      <c r="H84" s="112"/>
    </row>
    <row r="85" ht="12.75">
      <c r="H85" s="112"/>
    </row>
    <row r="86" ht="12.75">
      <c r="H86" s="112"/>
    </row>
    <row r="87" ht="12.75">
      <c r="H87" s="112"/>
    </row>
    <row r="88" ht="12.75">
      <c r="H88" s="112"/>
    </row>
    <row r="89" ht="12.75">
      <c r="H89" s="112"/>
    </row>
    <row r="90" ht="12.75">
      <c r="H90" s="112"/>
    </row>
    <row r="91" ht="12.75">
      <c r="H91" s="112"/>
    </row>
  </sheetData>
  <sheetProtection formatCells="0" formatColumns="0" formatRows="0" insertColumns="0" insertRows="0" insertHyperlinks="0" deleteColumns="0" deleteRows="0"/>
  <mergeCells count="8">
    <mergeCell ref="A2:C2"/>
    <mergeCell ref="A4:A5"/>
    <mergeCell ref="B4:B5"/>
    <mergeCell ref="A1:F1"/>
    <mergeCell ref="D4:D5"/>
    <mergeCell ref="E4:E5"/>
    <mergeCell ref="F4:F5"/>
    <mergeCell ref="C4:C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44" r:id="rId1"/>
  <headerFooter alignWithMargins="0">
    <oddFooter>&amp;R&amp;20&amp;P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edyta.rosinska</cp:lastModifiedBy>
  <cp:lastPrinted>2009-12-31T10:38:15Z</cp:lastPrinted>
  <dcterms:created xsi:type="dcterms:W3CDTF">2005-07-21T09:51:05Z</dcterms:created>
  <dcterms:modified xsi:type="dcterms:W3CDTF">2010-01-05T10:37:10Z</dcterms:modified>
  <cp:category/>
  <cp:version/>
  <cp:contentType/>
  <cp:contentStatus/>
</cp:coreProperties>
</file>